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ceaca5e5347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ndeliste" sheetId="1" r:id="Rec797caa50694e23"/>
    <x:sheet xmlns:r="http://schemas.openxmlformats.org/officeDocument/2006/relationships" name="Prosjektparter" sheetId="2" r:id="Re726f4d6411d439f"/>
    <x:sheet xmlns:r="http://schemas.openxmlformats.org/officeDocument/2006/relationships" name="Veiledning" sheetId="3" r:id="R91eac785566e48a4"/>
    <x:sheet xmlns:r="http://schemas.openxmlformats.org/officeDocument/2006/relationships" name="Eksempel" sheetId="4" r:id="Re53cd91483014a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13">
    <x:font>
      <x:sz val="11"/>
      <x:name val="Carlito"/>
    </x:font>
    <x:font>
      <x:sz val="11"/>
      <x:color rgb="FF172027"/>
      <x:name val="Arial"/>
    </x:font>
    <x:font>
      <x:b/>
      <x:sz val="11"/>
      <x:color rgb="FFFFFFFF"/>
      <x:name val="Arial"/>
    </x:font>
    <x:font>
      <x:b/>
      <x:sz val="18"/>
      <x:color rgb="FF172027"/>
      <x:name val="Arial"/>
    </x:font>
    <x:font>
      <x:b/>
      <x:sz val="11"/>
      <x:color rgb="FF172027"/>
      <x:name val="Arial"/>
    </x:font>
    <x:font>
      <x:sz val="11"/>
      <x:color rgb="FF172027"/>
      <x:name val="Arial"/>
    </x:font>
    <x:font>
      <x:sz val="11"/>
      <x:color rgb="FF64696E"/>
      <x:name val="Arial"/>
    </x:font>
    <x:font>
      <x:b/>
      <x:sz val="10"/>
      <x:color rgb="FF64696E"/>
      <x:name val="Arial"/>
    </x:font>
    <x:font>
      <x:sz val="10"/>
      <x:color rgb="FF64696E"/>
      <x:name val="Arial"/>
    </x:font>
    <x:font>
      <x:b/>
      <x:sz val="22"/>
      <x:color rgb="FF172027"/>
      <x:name val="Arial"/>
    </x:font>
    <x:font>
      <x:sz val="11"/>
      <x:color rgb="FF64696E"/>
      <x:name val="Arial"/>
    </x:font>
    <x:font>
      <x:b/>
      <x:sz val="14"/>
      <x:color rgb="FF172027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1719"/>
      </x:patternFill>
    </x:fill>
    <x:fill>
      <x:patternFill patternType="solid">
        <x:fgColor rgb="FFFFFFFF"/>
      </x:patternFill>
    </x:fill>
    <x:fill>
      <x:patternFill patternType="solid">
        <x:fgColor rgb="FFF1F2F2"/>
      </x:patternFill>
    </x:fill>
  </x:fills>
  <x:borders count="5">
    <x:border/>
    <x:border>
      <x:left style="thin">
        <x:color rgb="FFD2D6D8"/>
      </x:left>
      <x:top style="thin">
        <x:color rgb="FFD2D6D8"/>
      </x:top>
      <x:bottom style="thin">
        <x:color rgb="FFD2D6D8"/>
      </x:bottom>
    </x:border>
    <x:border>
      <x:top style="thin">
        <x:color rgb="FFD2D6D8"/>
      </x:top>
      <x:bottom style="thin">
        <x:color rgb="FFD2D6D8"/>
      </x:bottom>
    </x:border>
    <x:border>
      <x:right style="thin">
        <x:color rgb="FFD2D6D8"/>
      </x:right>
      <x:top style="thin">
        <x:color rgb="FFD2D6D8"/>
      </x:top>
      <x:bottom style="thin">
        <x:color rgb="FFD2D6D8"/>
      </x:bottom>
    </x:border>
    <x:border>
      <x:left style="thin">
        <x:color rgb="FFD2D6D8"/>
      </x:left>
      <x:right style="thin">
        <x:color rgb="FFD2D6D8"/>
      </x:right>
      <x:top style="thin">
        <x:color rgb="FFD2D6D8"/>
      </x:top>
      <x:bottom style="thin">
        <x:color rgb="FFD2D6D8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9" fillId="3" borderId="0" xfId="0" applyNumberFormat="1" applyFont="1" applyFill="1" applyBorder="1" applyAlignment="1">
      <x:alignment horizontal="left" vertical="center"/>
    </x:xf>
    <x:xf numFmtId="0" fontId="10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1" fillId="4" borderId="1" xfId="0" applyNumberFormat="1" applyFont="1" applyFill="1" applyBorder="1" applyAlignment="1">
      <x:alignment horizontal="left" vertical="center"/>
    </x:xf>
    <x:xf numFmtId="0" fontId="1" fillId="4" borderId="2" xfId="0" applyNumberFormat="1" applyFont="1" applyFill="1" applyBorder="1" applyAlignment="1">
      <x:alignment horizontal="left" vertical="center"/>
    </x:xf>
    <x:xf numFmtId="0" fontId="1" fillId="4" borderId="3" xfId="0" applyNumberFormat="1" applyFont="1" applyFill="1" applyBorder="1" applyAlignment="1">
      <x:alignment horizontal="left" vertical="center"/>
    </x:xf>
    <x:xf numFmtId="0" fontId="11" fillId="4" borderId="0" xfId="0" applyNumberFormat="1" applyFont="1" applyFill="1" applyBorder="1" applyAlignment="1">
      <x:alignment horizontal="left" vertical="center"/>
    </x:xf>
    <x:xf numFmtId="0" fontId="11" fillId="4" borderId="4" xfId="0" applyNumberFormat="1" applyFont="1" applyFill="1" applyBorder="1" applyAlignment="1">
      <x:alignment horizontal="left" vertical="center"/>
    </x:xf>
    <x:xf numFmtId="200" fontId="11" fillId="4" borderId="4" xfId="0" applyNumberFormat="1" applyFont="1" applyFill="1" applyBorder="1" applyAlignment="1">
      <x:alignment horizontal="left" vertical="center"/>
    </x:xf>
    <x:xf numFmtId="200" fontId="11" fillId="4" borderId="4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left" vertical="center"/>
    </x:xf>
    <x:xf numFmtId="0" fontId="2" fillId="2" borderId="2" xfId="0" applyNumberFormat="1" applyFont="1" applyFill="1" applyBorder="1" applyAlignment="1">
      <x:alignment horizontal="left" vertical="center"/>
    </x:xf>
    <x:xf numFmtId="0" fontId="2" fillId="2" borderId="3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4" xfId="0" applyNumberFormat="1" applyFont="1" applyFill="1" applyBorder="1" applyAlignment="1">
      <x:alignment horizontal="left" vertical="center"/>
    </x:xf>
    <x:xf numFmtId="0" fontId="12" fillId="2" borderId="4" xfId="0" applyNumberFormat="1" applyFont="1" applyFill="1" applyBorder="1" applyAlignment="1">
      <x:alignment horizontal="left" vertical="center" wrapText="1"/>
    </x:xf>
    <x:xf numFmtId="0" fontId="12" fillId="2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horizontal="left" vertical="center"/>
    </x:xf>
    <x:xf numFmtId="0" fontId="2" fillId="2" borderId="4" xfId="0" applyNumberFormat="1" applyFont="1" applyFill="1" applyBorder="1" applyAlignment="1">
      <x:alignment horizontal="left" vertical="center"/>
    </x:xf>
    <x:xf numFmtId="0" fontId="2" fillId="2" borderId="4" xfId="0" applyNumberFormat="1" applyFont="1" applyFill="1" applyBorder="1" applyAlignment="1">
      <x:alignment horizontal="center" vertical="center"/>
    </x:xf>
    <x:xf numFmtId="201" fontId="1" fillId="3" borderId="4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11">
    <x:dxf>
      <x:font>
        <x:b/>
        <x:color rgb="FFA33225"/>
      </x:font>
      <x:fill>
        <x:patternFill patternType="solid">
          <x:bgColor rgb="FFFBE6E4"/>
        </x:patternFill>
      </x:fill>
    </x:dxf>
    <x:dxf>
      <x:border>
        <x:left style="thin">
          <x:color rgb="FFD2D6D8"/>
        </x:left>
        <x:right style="thin">
          <x:color rgb="FFD2D6D8"/>
        </x:right>
        <x:top style="thin">
          <x:color rgb="FFD2D6D8"/>
        </x:top>
        <x:bottom style="thin">
          <x:color rgb="FFD2D6D8"/>
        </x:bottom>
      </x:border>
    </x:dxf>
    <x:dxf>
      <x:font>
        <x:b/>
        <x:color rgb="FFA33225"/>
      </x:font>
      <x:fill>
        <x:patternFill patternType="solid">
          <x:bgColor rgb="FFFBE6E4"/>
        </x:patternFill>
      </x:fill>
    </x:dxf>
    <x:dxf>
      <x:fill>
        <x:patternFill patternType="solid">
          <x:bgColor rgb="FFF1F2F2"/>
        </x:patternFill>
      </x:fill>
    </x:dxf>
    <x:dxf>
      <x:font>
        <x:b/>
        <x:color rgb="FF815718"/>
      </x:font>
    </x:dxf>
    <x:dxf>
      <x:font>
        <x:b/>
        <x:color rgb="FFA33225"/>
      </x:font>
      <x:fill>
        <x:patternFill patternType="solid">
          <x:bgColor rgb="FFFBE6E4"/>
        </x:patternFill>
      </x:fill>
    </x:dxf>
    <x:dxf>
      <x:border>
        <x:left style="thin">
          <x:color rgb="FFD2D6D8"/>
        </x:left>
        <x:right style="thin">
          <x:color rgb="FFD2D6D8"/>
        </x:right>
        <x:top style="thin">
          <x:color rgb="FFD2D6D8"/>
        </x:top>
        <x:bottom style="thin">
          <x:color rgb="FFD2D6D8"/>
        </x:bottom>
      </x:border>
    </x:dxf>
    <x:dxf>
      <x:font>
        <x:b/>
        <x:color rgb="FFA33225"/>
      </x:font>
      <x:fill>
        <x:patternFill patternType="solid">
          <x:bgColor rgb="FFFBE6E4"/>
        </x:patternFill>
      </x:fill>
    </x:dxf>
    <x:dxf>
      <x:fill>
        <x:patternFill patternType="solid">
          <x:bgColor rgb="FFF1F2F2"/>
        </x:patternFill>
      </x:fill>
    </x:dxf>
    <x:dxf>
      <x:font>
        <x:b/>
        <x:color rgb="FF815718"/>
      </x:font>
    </x:dxf>
    <x:dxf>
      <x:fill>
        <x:patternFill patternType="solid">
          <x:bgColor rgb="FFF1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78b451f4b4c7a" /><Relationship Type="http://schemas.openxmlformats.org/officeDocument/2006/relationships/theme" Target="/xl/theme/theme1.xml" Id="Rdf8af407a9b94a58" /><Relationship Type="http://schemas.openxmlformats.org/officeDocument/2006/relationships/sharedStrings" Target="/xl/sharedStrings.xml" Id="R73ec10e0e93b4836" /><Relationship Type="http://schemas.openxmlformats.org/officeDocument/2006/relationships/worksheet" Target="/xl/worksheets/sheet1.xml" Id="Rec797caa50694e23" /><Relationship Type="http://schemas.openxmlformats.org/officeDocument/2006/relationships/worksheet" Target="/xl/worksheets/sheet2.xml" Id="Re726f4d6411d439f" /><Relationship Type="http://schemas.openxmlformats.org/officeDocument/2006/relationships/worksheet" Target="/xl/worksheets/sheet3.xml" Id="R91eac785566e48a4" /><Relationship Type="http://schemas.openxmlformats.org/officeDocument/2006/relationships/worksheet" Target="/xl/worksheets/sheet4.xml" Id="Re53cd91483014a7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86b403fd58943d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b13d8d0b126467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009fc0f20d0460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99f99ff0111f4dd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00500" cy="916781"/>
    <xdr:pic>
      <xdr:nvPicPr>
        <xdr:cNvPr id="1" name="288d2e8a-6d76-4833-a085-49ca996437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6b403fd58943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00500" cy="916781"/>
    <xdr:pic>
      <xdr:nvPicPr>
        <xdr:cNvPr id="1" name="e01ff026-820e-4a19-9232-9818e874063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13d8d0b126467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00500" cy="916781"/>
    <xdr:pic>
      <xdr:nvPicPr>
        <xdr:cNvPr id="1" name="46a0ddb0-2d69-45ae-b3f8-5c818eb0b3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09fc0f20d046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4000500" cy="916781"/>
    <xdr:pic>
      <xdr:nvPicPr>
        <xdr:cNvPr id="1" name="77a6107d-fc13-4931-ad3a-990e570675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9f99ff0111f4d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b5baa9c236415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c67393bc3c3e4a3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f43224e050c45d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66db352866ac4c6a" /></Relationships>
</file>

<file path=xl/worksheets/sheet1.xml><?xml version="1.0" encoding="utf-8"?>
<x:worksheet xmlns:x="http://schemas.openxmlformats.org/spreadsheetml/2006/main">
  <x:sheetPr>
    <x:tabColor rgb="FF101719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3.130000114440918" hidden="0" customWidth="1"/>
    <x:col min="3" max="3" width="30" hidden="0" customWidth="1"/>
    <x:col min="4" max="4" width="10.630000114440918" hidden="0" customWidth="1"/>
    <x:col min="5" max="5" width="19.3799991607666" hidden="0" customWidth="1"/>
    <x:col min="6" max="6" width="23.75" hidden="0" customWidth="1"/>
    <x:col min="7" max="7" width="31.25" hidden="0" customWidth="1"/>
    <x:col min="8" max="8" width="19.3799991607666" hidden="0" customWidth="1"/>
    <x:col min="9" max="9" width="23.75" hidden="0" customWidth="1"/>
    <x:col min="10" max="10" width="31.25" hidden="0" customWidth="1"/>
    <x:col min="11" max="11" width="19.3799991607666" hidden="0" customWidth="1"/>
    <x:col min="12" max="12" width="30" hidden="0" customWidth="1"/>
  </x:cols>
  <x:sheetData>
    <x:row r="1" ht="36" customHeight="1">
      <x:c r="A1" s="22"/>
      <x:c r="B1" s="22"/>
      <x:c r="C1" s="22"/>
      <x:c r="D1" s="22"/>
      <x:c r="E1" s="22"/>
      <x:c r="F1" s="22"/>
      <x:c r="G1" s="22"/>
      <x:c r="H1" s="22"/>
      <x:c r="I1" s="5" t="str">
        <x:v>O V E R T A K E L S E</x:v>
      </x:c>
      <x:c r="J1" s="5"/>
      <x:c r="K1" s="5"/>
      <x:c r="L1" s="5"/>
    </x:row>
    <x:row r="2" ht="36" customHeight="1">
      <x:c r="A2" s="22"/>
      <x:c r="B2" s="22"/>
      <x:c r="C2" s="22"/>
      <x:c r="D2" s="22"/>
      <x:c r="E2" s="22"/>
      <x:c r="F2" s="22"/>
      <x:c r="G2" s="22"/>
      <x:c r="H2" s="22"/>
      <x:c r="I2" s="5"/>
      <x:c r="J2" s="5"/>
      <x:c r="K2" s="5"/>
      <x:c r="L2" s="5"/>
    </x:row>
    <x:row r="3" ht="9" customHeight="1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</x:row>
    <x:row r="4" ht="35" customHeight="1">
      <x:c r="A4" s="24" t="str">
        <x:v>Kundeliste</x:v>
      </x:c>
      <x:c r="B4" s="24"/>
      <x:c r="C4" s="24"/>
      <x:c r="D4" s="24"/>
      <x:c r="E4" s="24"/>
      <x:c r="F4" s="24"/>
      <x:c r="G4" s="24"/>
      <x:c r="H4" s="24"/>
      <x:c r="I4" s="24"/>
      <x:c r="J4" s="24"/>
      <x:c r="K4" s="24"/>
      <x:c r="L4" s="24"/>
    </x:row>
    <x:row r="5" ht="24" customHeight="1">
      <x:c r="A5" s="25" t="str">
        <x:v>Én rad per bolig · Kunde 2 er valgfri · Felles parter fylles ut i Prosjektparter</x:v>
      </x:c>
      <x:c r="B5" s="25"/>
      <x:c r="C5" s="25"/>
      <x:c r="D5" s="25"/>
      <x:c r="E5" s="25"/>
      <x:c r="F5" s="25"/>
      <x:c r="G5" s="25"/>
      <x:c r="H5" s="25"/>
      <x:c r="I5" s="25"/>
      <x:c r="J5" s="25"/>
      <x:c r="K5" s="25"/>
      <x:c r="L5" s="25"/>
    </x:row>
    <x:row r="6" ht="9" customHeight="1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</x:row>
    <x:row r="7" ht="29" customHeight="1">
      <x:c r="A7" s="26" t="str">
        <x:v>Prosjekt</x:v>
      </x:c>
      <x:c r="B7" s="28" t="str"/>
      <x:c r="C7" s="29"/>
      <x:c r="D7" s="30"/>
      <x:c r="E7" s="21"/>
      <x:c r="F7" s="26" t="str">
        <x:v>Antall leiligheter</x:v>
      </x:c>
      <x:c r="G7" s="34" t="n">
        <x:v>30</x:v>
      </x:c>
      <x:c r="H7" s="35" t="str">
        <x:v>Velg 30 eller 45, eller skriv inn ønsket antall (1–500).</x:v>
      </x:c>
      <x:c r="I7" s="35"/>
      <x:c r="J7" s="35"/>
      <x:c r="K7" s="35"/>
      <x:c r="L7" s="35"/>
    </x:row>
    <x:row r="8" ht="22" customHeight="1">
      <x:c r="A8" s="21"/>
      <x:c r="B8" s="21"/>
      <x:c r="C8" s="21"/>
      <x:c r="D8" s="21"/>
      <x:c r="E8" s="21"/>
      <x:c r="F8" s="21"/>
      <x:c r="G8" s="35" t="str">
        <x:f>IF(ISNUMBER($G$7),IF(AND($G$7&gt;=1,$G$7&lt;=500,$G$7=INT($G$7)),$G$7&amp;" leiligheter klargjort","Skriv et heltall fra 1 til 500"),"Skriv et heltall fra 1 til 500")</x:f>
        <x:v>30 leiligheter klargjort</x:v>
      </x:c>
      <x:c r="H8" s="35"/>
      <x:c r="I8" s="35"/>
      <x:c r="J8" s="35"/>
      <x:c r="K8" s="35"/>
      <x:c r="L8" s="35"/>
    </x:row>
    <x:row r="9" ht="24" customHeight="1">
      <x:c r="A9" s="35" t="str">
        <x:v>Leilighetsnummer kan endres, for eksempel 1, B-12 eller Hus 3.</x:v>
      </x:c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</x:row>
    <x:row r="10" ht="24" customHeight="1">
      <x:c r="A10" s="39" t="str">
        <x:v>Bolig</x:v>
      </x:c>
      <x:c r="B10" s="40"/>
      <x:c r="C10" s="40"/>
      <x:c r="D10" s="40"/>
      <x:c r="E10" s="41"/>
      <x:c r="F10" s="39" t="str">
        <x:v>Kunde 1</x:v>
      </x:c>
      <x:c r="G10" s="40"/>
      <x:c r="H10" s="41"/>
      <x:c r="I10" s="39" t="str">
        <x:v>Kunde 2</x:v>
      </x:c>
      <x:c r="J10" s="40"/>
      <x:c r="K10" s="41"/>
      <x:c r="L10" s="22"/>
    </x:row>
    <x:row r="11" ht="36" customHeight="1">
      <x:c r="A11" s="45" t="str">
        <x:v>Leilighetsnr. / bolig-ID</x:v>
      </x:c>
      <x:c r="B11" s="45" t="str">
        <x:v>H-nummer</x:v>
      </x:c>
      <x:c r="C11" s="45" t="str">
        <x:v>Adresse</x:v>
      </x:c>
      <x:c r="D11" s="45" t="str">
        <x:v>Postnr.</x:v>
      </x:c>
      <x:c r="E11" s="45" t="str">
        <x:v>Sted</x:v>
      </x:c>
      <x:c r="F11" s="45" t="str">
        <x:v>Navn</x:v>
      </x:c>
      <x:c r="G11" s="45" t="str">
        <x:v>E-post</x:v>
      </x:c>
      <x:c r="H11" s="45" t="str">
        <x:v>Telefon</x:v>
      </x:c>
      <x:c r="I11" s="45" t="str">
        <x:v>Navn</x:v>
      </x:c>
      <x:c r="J11" s="45" t="str">
        <x:v>E-post</x:v>
      </x:c>
      <x:c r="K11" s="45" t="str">
        <x:v>Telefon</x:v>
      </x:c>
      <x:c r="L11" s="45" t="str">
        <x:v>Merknad</x:v>
      </x:c>
    </x:row>
    <x:row r="12" ht="25" customHeight="1">
      <x:c r="A12" s="46" t="str">
        <x:f>IF(COUNTA(B12:L12)&gt;0,"1",IF(ISNUMBER($G$7),IF(AND($G$7&gt;=1,$G$7&lt;=500,$G$7=INT($G$7)),IF(1&lt;=$G$7,"1",""),""),""))</x:f>
        <x:v>1</x:v>
      </x:c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</x:row>
    <x:row r="13" ht="25" customHeight="1">
      <x:c r="A13" s="46" t="str">
        <x:f>IF(COUNTA(B13:L13)&gt;0,"2",IF(ISNUMBER($G$7),IF(AND($G$7&gt;=1,$G$7&lt;=500,$G$7=INT($G$7)),IF(2&lt;=$G$7,"2",""),""),""))</x:f>
        <x:v>2</x:v>
      </x:c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</x:row>
    <x:row r="14" ht="25" customHeight="1">
      <x:c r="A14" s="46" t="str">
        <x:f>IF(COUNTA(B14:L14)&gt;0,"3",IF(ISNUMBER($G$7),IF(AND($G$7&gt;=1,$G$7&lt;=500,$G$7=INT($G$7)),IF(3&lt;=$G$7,"3",""),""),""))</x:f>
        <x:v>3</x:v>
      </x:c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</x:row>
    <x:row r="15" ht="25" customHeight="1">
      <x:c r="A15" s="46" t="str">
        <x:f>IF(COUNTA(B15:L15)&gt;0,"4",IF(ISNUMBER($G$7),IF(AND($G$7&gt;=1,$G$7&lt;=500,$G$7=INT($G$7)),IF(4&lt;=$G$7,"4",""),""),""))</x:f>
        <x:v>4</x:v>
      </x:c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</x:row>
    <x:row r="16" ht="25" customHeight="1">
      <x:c r="A16" s="46" t="str">
        <x:f>IF(COUNTA(B16:L16)&gt;0,"5",IF(ISNUMBER($G$7),IF(AND($G$7&gt;=1,$G$7&lt;=500,$G$7=INT($G$7)),IF(5&lt;=$G$7,"5",""),""),""))</x:f>
        <x:v>5</x:v>
      </x:c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</x:row>
    <x:row r="17" ht="25" customHeight="1">
      <x:c r="A17" s="46" t="str">
        <x:f>IF(COUNTA(B17:L17)&gt;0,"6",IF(ISNUMBER($G$7),IF(AND($G$7&gt;=1,$G$7&lt;=500,$G$7=INT($G$7)),IF(6&lt;=$G$7,"6",""),""),""))</x:f>
        <x:v>6</x:v>
      </x:c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</x:row>
    <x:row r="18" ht="25" customHeight="1">
      <x:c r="A18" s="46" t="str">
        <x:f>IF(COUNTA(B18:L18)&gt;0,"7",IF(ISNUMBER($G$7),IF(AND($G$7&gt;=1,$G$7&lt;=500,$G$7=INT($G$7)),IF(7&lt;=$G$7,"7",""),""),""))</x:f>
        <x:v>7</x:v>
      </x:c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</x:row>
    <x:row r="19" ht="25" customHeight="1">
      <x:c r="A19" s="46" t="str">
        <x:f>IF(COUNTA(B19:L19)&gt;0,"8",IF(ISNUMBER($G$7),IF(AND($G$7&gt;=1,$G$7&lt;=500,$G$7=INT($G$7)),IF(8&lt;=$G$7,"8",""),""),""))</x:f>
        <x:v>8</x:v>
      </x:c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</x:row>
    <x:row r="20" ht="25" customHeight="1">
      <x:c r="A20" s="46" t="str">
        <x:f>IF(COUNTA(B20:L20)&gt;0,"9",IF(ISNUMBER($G$7),IF(AND($G$7&gt;=1,$G$7&lt;=500,$G$7=INT($G$7)),IF(9&lt;=$G$7,"9",""),""),""))</x:f>
        <x:v>9</x:v>
      </x:c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</x:row>
    <x:row r="21" ht="25" customHeight="1">
      <x:c r="A21" s="46" t="str">
        <x:f>IF(COUNTA(B21:L21)&gt;0,"10",IF(ISNUMBER($G$7),IF(AND($G$7&gt;=1,$G$7&lt;=500,$G$7=INT($G$7)),IF(10&lt;=$G$7,"10",""),""),""))</x:f>
        <x:v>10</x:v>
      </x:c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</x:row>
    <x:row r="22" ht="25" customHeight="1">
      <x:c r="A22" s="46" t="str">
        <x:f>IF(COUNTA(B22:L22)&gt;0,"11",IF(ISNUMBER($G$7),IF(AND($G$7&gt;=1,$G$7&lt;=500,$G$7=INT($G$7)),IF(11&lt;=$G$7,"11",""),""),""))</x:f>
        <x:v>11</x:v>
      </x:c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</x:row>
    <x:row r="23" ht="25" customHeight="1">
      <x:c r="A23" s="46" t="str">
        <x:f>IF(COUNTA(B23:L23)&gt;0,"12",IF(ISNUMBER($G$7),IF(AND($G$7&gt;=1,$G$7&lt;=500,$G$7=INT($G$7)),IF(12&lt;=$G$7,"12",""),""),""))</x:f>
        <x:v>12</x:v>
      </x:c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</x:row>
    <x:row r="24" ht="25" customHeight="1">
      <x:c r="A24" s="46" t="str">
        <x:f>IF(COUNTA(B24:L24)&gt;0,"13",IF(ISNUMBER($G$7),IF(AND($G$7&gt;=1,$G$7&lt;=500,$G$7=INT($G$7)),IF(13&lt;=$G$7,"13",""),""),""))</x:f>
        <x:v>13</x:v>
      </x:c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</x:row>
    <x:row r="25" ht="25" customHeight="1">
      <x:c r="A25" s="46" t="str">
        <x:f>IF(COUNTA(B25:L25)&gt;0,"14",IF(ISNUMBER($G$7),IF(AND($G$7&gt;=1,$G$7&lt;=500,$G$7=INT($G$7)),IF(14&lt;=$G$7,"14",""),""),""))</x:f>
        <x:v>14</x:v>
      </x:c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</x:row>
    <x:row r="26" ht="25" customHeight="1">
      <x:c r="A26" s="46" t="str">
        <x:f>IF(COUNTA(B26:L26)&gt;0,"15",IF(ISNUMBER($G$7),IF(AND($G$7&gt;=1,$G$7&lt;=500,$G$7=INT($G$7)),IF(15&lt;=$G$7,"15",""),""),""))</x:f>
        <x:v>15</x:v>
      </x:c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</x:row>
    <x:row r="27" ht="25" customHeight="1">
      <x:c r="A27" s="46" t="str">
        <x:f>IF(COUNTA(B27:L27)&gt;0,"16",IF(ISNUMBER($G$7),IF(AND($G$7&gt;=1,$G$7&lt;=500,$G$7=INT($G$7)),IF(16&lt;=$G$7,"16",""),""),""))</x:f>
        <x:v>16</x:v>
      </x:c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</x:row>
    <x:row r="28" ht="25" customHeight="1">
      <x:c r="A28" s="46" t="str">
        <x:f>IF(COUNTA(B28:L28)&gt;0,"17",IF(ISNUMBER($G$7),IF(AND($G$7&gt;=1,$G$7&lt;=500,$G$7=INT($G$7)),IF(17&lt;=$G$7,"17",""),""),""))</x:f>
        <x:v>17</x:v>
      </x:c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</x:row>
    <x:row r="29" ht="25" customHeight="1">
      <x:c r="A29" s="46" t="str">
        <x:f>IF(COUNTA(B29:L29)&gt;0,"18",IF(ISNUMBER($G$7),IF(AND($G$7&gt;=1,$G$7&lt;=500,$G$7=INT($G$7)),IF(18&lt;=$G$7,"18",""),""),""))</x:f>
        <x:v>18</x:v>
      </x:c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</x:row>
    <x:row r="30" ht="25" customHeight="1">
      <x:c r="A30" s="46" t="str">
        <x:f>IF(COUNTA(B30:L30)&gt;0,"19",IF(ISNUMBER($G$7),IF(AND($G$7&gt;=1,$G$7&lt;=500,$G$7=INT($G$7)),IF(19&lt;=$G$7,"19",""),""),""))</x:f>
        <x:v>19</x:v>
      </x:c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</x:row>
    <x:row r="31" ht="25" customHeight="1">
      <x:c r="A31" s="46" t="str">
        <x:f>IF(COUNTA(B31:L31)&gt;0,"20",IF(ISNUMBER($G$7),IF(AND($G$7&gt;=1,$G$7&lt;=500,$G$7=INT($G$7)),IF(20&lt;=$G$7,"20",""),""),""))</x:f>
        <x:v>20</x:v>
      </x:c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</x:row>
    <x:row r="32" ht="25" customHeight="1">
      <x:c r="A32" s="46" t="str">
        <x:f>IF(COUNTA(B32:L32)&gt;0,"21",IF(ISNUMBER($G$7),IF(AND($G$7&gt;=1,$G$7&lt;=500,$G$7=INT($G$7)),IF(21&lt;=$G$7,"21",""),""),""))</x:f>
        <x:v>21</x:v>
      </x:c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</x:row>
    <x:row r="33" ht="25" customHeight="1">
      <x:c r="A33" s="46" t="str">
        <x:f>IF(COUNTA(B33:L33)&gt;0,"22",IF(ISNUMBER($G$7),IF(AND($G$7&gt;=1,$G$7&lt;=500,$G$7=INT($G$7)),IF(22&lt;=$G$7,"22",""),""),""))</x:f>
        <x:v>22</x:v>
      </x:c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</x:row>
    <x:row r="34" ht="25" customHeight="1">
      <x:c r="A34" s="46" t="str">
        <x:f>IF(COUNTA(B34:L34)&gt;0,"23",IF(ISNUMBER($G$7),IF(AND($G$7&gt;=1,$G$7&lt;=500,$G$7=INT($G$7)),IF(23&lt;=$G$7,"23",""),""),""))</x:f>
        <x:v>23</x:v>
      </x:c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</x:row>
    <x:row r="35" ht="25" customHeight="1">
      <x:c r="A35" s="46" t="str">
        <x:f>IF(COUNTA(B35:L35)&gt;0,"24",IF(ISNUMBER($G$7),IF(AND($G$7&gt;=1,$G$7&lt;=500,$G$7=INT($G$7)),IF(24&lt;=$G$7,"24",""),""),""))</x:f>
        <x:v>24</x:v>
      </x:c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</x:row>
    <x:row r="36" ht="25" customHeight="1">
      <x:c r="A36" s="46" t="str">
        <x:f>IF(COUNTA(B36:L36)&gt;0,"25",IF(ISNUMBER($G$7),IF(AND($G$7&gt;=1,$G$7&lt;=500,$G$7=INT($G$7)),IF(25&lt;=$G$7,"25",""),""),""))</x:f>
        <x:v>25</x:v>
      </x:c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</x:row>
    <x:row r="37" ht="25" customHeight="1">
      <x:c r="A37" s="46" t="str">
        <x:f>IF(COUNTA(B37:L37)&gt;0,"26",IF(ISNUMBER($G$7),IF(AND($G$7&gt;=1,$G$7&lt;=500,$G$7=INT($G$7)),IF(26&lt;=$G$7,"26",""),""),""))</x:f>
        <x:v>26</x:v>
      </x:c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</x:row>
    <x:row r="38" ht="25" customHeight="1">
      <x:c r="A38" s="46" t="str">
        <x:f>IF(COUNTA(B38:L38)&gt;0,"27",IF(ISNUMBER($G$7),IF(AND($G$7&gt;=1,$G$7&lt;=500,$G$7=INT($G$7)),IF(27&lt;=$G$7,"27",""),""),""))</x:f>
        <x:v>27</x:v>
      </x:c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</x:row>
    <x:row r="39" ht="25" customHeight="1">
      <x:c r="A39" s="46" t="str">
        <x:f>IF(COUNTA(B39:L39)&gt;0,"28",IF(ISNUMBER($G$7),IF(AND($G$7&gt;=1,$G$7&lt;=500,$G$7=INT($G$7)),IF(28&lt;=$G$7,"28",""),""),""))</x:f>
        <x:v>28</x:v>
      </x:c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</x:row>
    <x:row r="40" ht="25" customHeight="1">
      <x:c r="A40" s="46" t="str">
        <x:f>IF(COUNTA(B40:L40)&gt;0,"29",IF(ISNUMBER($G$7),IF(AND($G$7&gt;=1,$G$7&lt;=500,$G$7=INT($G$7)),IF(29&lt;=$G$7,"29",""),""),""))</x:f>
        <x:v>29</x:v>
      </x:c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</x:row>
    <x:row r="41" ht="25" customHeight="1">
      <x:c r="A41" s="46" t="str">
        <x:f>IF(COUNTA(B41:L41)&gt;0,"30",IF(ISNUMBER($G$7),IF(AND($G$7&gt;=1,$G$7&lt;=500,$G$7=INT($G$7)),IF(30&lt;=$G$7,"30",""),""),""))</x:f>
        <x:v>30</x:v>
      </x:c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</x:row>
    <x:row r="42" ht="25" customHeight="1">
      <x:c r="A42" s="46" t="str">
        <x:f>IF(COUNTA(B42:L42)&gt;0,"31",IF(ISNUMBER($G$7),IF(AND($G$7&gt;=1,$G$7&lt;=500,$G$7=INT($G$7)),IF(31&lt;=$G$7,"31",""),""),""))</x:f>
      </x:c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</x:row>
    <x:row r="43" ht="25" customHeight="1">
      <x:c r="A43" s="46" t="str">
        <x:f>IF(COUNTA(B43:L43)&gt;0,"32",IF(ISNUMBER($G$7),IF(AND($G$7&gt;=1,$G$7&lt;=500,$G$7=INT($G$7)),IF(32&lt;=$G$7,"32",""),""),""))</x:f>
      </x:c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</x:row>
    <x:row r="44" ht="25" customHeight="1">
      <x:c r="A44" s="46" t="str">
        <x:f>IF(COUNTA(B44:L44)&gt;0,"33",IF(ISNUMBER($G$7),IF(AND($G$7&gt;=1,$G$7&lt;=500,$G$7=INT($G$7)),IF(33&lt;=$G$7,"33",""),""),""))</x:f>
      </x:c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</x:row>
    <x:row r="45" ht="25" customHeight="1">
      <x:c r="A45" s="46" t="str">
        <x:f>IF(COUNTA(B45:L45)&gt;0,"34",IF(ISNUMBER($G$7),IF(AND($G$7&gt;=1,$G$7&lt;=500,$G$7=INT($G$7)),IF(34&lt;=$G$7,"34",""),""),""))</x:f>
      </x:c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</x:row>
    <x:row r="46" ht="25" customHeight="1">
      <x:c r="A46" s="46" t="str">
        <x:f>IF(COUNTA(B46:L46)&gt;0,"35",IF(ISNUMBER($G$7),IF(AND($G$7&gt;=1,$G$7&lt;=500,$G$7=INT($G$7)),IF(35&lt;=$G$7,"35",""),""),""))</x:f>
      </x:c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</x:row>
    <x:row r="47" ht="25" customHeight="1">
      <x:c r="A47" s="46" t="str">
        <x:f>IF(COUNTA(B47:L47)&gt;0,"36",IF(ISNUMBER($G$7),IF(AND($G$7&gt;=1,$G$7&lt;=500,$G$7=INT($G$7)),IF(36&lt;=$G$7,"36",""),""),""))</x:f>
      </x:c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</x:row>
    <x:row r="48" ht="25" customHeight="1">
      <x:c r="A48" s="46" t="str">
        <x:f>IF(COUNTA(B48:L48)&gt;0,"37",IF(ISNUMBER($G$7),IF(AND($G$7&gt;=1,$G$7&lt;=500,$G$7=INT($G$7)),IF(37&lt;=$G$7,"37",""),""),""))</x:f>
      </x:c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</x:row>
    <x:row r="49" ht="25" customHeight="1">
      <x:c r="A49" s="46" t="str">
        <x:f>IF(COUNTA(B49:L49)&gt;0,"38",IF(ISNUMBER($G$7),IF(AND($G$7&gt;=1,$G$7&lt;=500,$G$7=INT($G$7)),IF(38&lt;=$G$7,"38",""),""),""))</x:f>
      </x:c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</x:row>
    <x:row r="50" ht="25" customHeight="1">
      <x:c r="A50" s="46" t="str">
        <x:f>IF(COUNTA(B50:L50)&gt;0,"39",IF(ISNUMBER($G$7),IF(AND($G$7&gt;=1,$G$7&lt;=500,$G$7=INT($G$7)),IF(39&lt;=$G$7,"39",""),""),""))</x:f>
      </x:c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</x:row>
    <x:row r="51" ht="25" customHeight="1">
      <x:c r="A51" s="46" t="str">
        <x:f>IF(COUNTA(B51:L51)&gt;0,"40",IF(ISNUMBER($G$7),IF(AND($G$7&gt;=1,$G$7&lt;=500,$G$7=INT($G$7)),IF(40&lt;=$G$7,"40",""),""),""))</x:f>
      </x:c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</x:row>
    <x:row r="52" ht="25" customHeight="1">
      <x:c r="A52" s="46" t="str">
        <x:f>IF(COUNTA(B52:L52)&gt;0,"41",IF(ISNUMBER($G$7),IF(AND($G$7&gt;=1,$G$7&lt;=500,$G$7=INT($G$7)),IF(41&lt;=$G$7,"41",""),""),""))</x:f>
      </x:c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</x:row>
    <x:row r="53" ht="25" customHeight="1">
      <x:c r="A53" s="46" t="str">
        <x:f>IF(COUNTA(B53:L53)&gt;0,"42",IF(ISNUMBER($G$7),IF(AND($G$7&gt;=1,$G$7&lt;=500,$G$7=INT($G$7)),IF(42&lt;=$G$7,"42",""),""),""))</x:f>
      </x:c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</x:row>
    <x:row r="54" ht="25" customHeight="1">
      <x:c r="A54" s="46" t="str">
        <x:f>IF(COUNTA(B54:L54)&gt;0,"43",IF(ISNUMBER($G$7),IF(AND($G$7&gt;=1,$G$7&lt;=500,$G$7=INT($G$7)),IF(43&lt;=$G$7,"43",""),""),""))</x:f>
      </x:c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</x:row>
    <x:row r="55" ht="25" customHeight="1">
      <x:c r="A55" s="46" t="str">
        <x:f>IF(COUNTA(B55:L55)&gt;0,"44",IF(ISNUMBER($G$7),IF(AND($G$7&gt;=1,$G$7&lt;=500,$G$7=INT($G$7)),IF(44&lt;=$G$7,"44",""),""),""))</x:f>
      </x:c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</x:row>
    <x:row r="56" ht="25" customHeight="1">
      <x:c r="A56" s="46" t="str">
        <x:f>IF(COUNTA(B56:L56)&gt;0,"45",IF(ISNUMBER($G$7),IF(AND($G$7&gt;=1,$G$7&lt;=500,$G$7=INT($G$7)),IF(45&lt;=$G$7,"45",""),""),""))</x:f>
      </x:c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</x:row>
    <x:row r="57" ht="25" customHeight="1">
      <x:c r="A57" s="46" t="str">
        <x:f>IF(COUNTA(B57:L57)&gt;0,"46",IF(ISNUMBER($G$7),IF(AND($G$7&gt;=1,$G$7&lt;=500,$G$7=INT($G$7)),IF(46&lt;=$G$7,"46",""),""),""))</x:f>
      </x:c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</x:row>
    <x:row r="58" ht="25" customHeight="1">
      <x:c r="A58" s="46" t="str">
        <x:f>IF(COUNTA(B58:L58)&gt;0,"47",IF(ISNUMBER($G$7),IF(AND($G$7&gt;=1,$G$7&lt;=500,$G$7=INT($G$7)),IF(47&lt;=$G$7,"47",""),""),""))</x:f>
      </x:c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</x:row>
    <x:row r="59" ht="25" customHeight="1">
      <x:c r="A59" s="46" t="str">
        <x:f>IF(COUNTA(B59:L59)&gt;0,"48",IF(ISNUMBER($G$7),IF(AND($G$7&gt;=1,$G$7&lt;=500,$G$7=INT($G$7)),IF(48&lt;=$G$7,"48",""),""),""))</x:f>
      </x:c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</x:row>
    <x:row r="60" ht="25" customHeight="1">
      <x:c r="A60" s="46" t="str">
        <x:f>IF(COUNTA(B60:L60)&gt;0,"49",IF(ISNUMBER($G$7),IF(AND($G$7&gt;=1,$G$7&lt;=500,$G$7=INT($G$7)),IF(49&lt;=$G$7,"49",""),""),""))</x:f>
      </x:c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</x:row>
    <x:row r="61" ht="25" customHeight="1">
      <x:c r="A61" s="46" t="str">
        <x:f>IF(COUNTA(B61:L61)&gt;0,"50",IF(ISNUMBER($G$7),IF(AND($G$7&gt;=1,$G$7&lt;=500,$G$7=INT($G$7)),IF(50&lt;=$G$7,"50",""),""),""))</x:f>
      </x:c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</x:row>
    <x:row r="62" ht="25" customHeight="1">
      <x:c r="A62" s="46" t="str">
        <x:f>IF(COUNTA(B62:L62)&gt;0,"51",IF(ISNUMBER($G$7),IF(AND($G$7&gt;=1,$G$7&lt;=500,$G$7=INT($G$7)),IF(51&lt;=$G$7,"51",""),""),""))</x:f>
      </x:c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</x:row>
    <x:row r="63" ht="25" customHeight="1">
      <x:c r="A63" s="46" t="str">
        <x:f>IF(COUNTA(B63:L63)&gt;0,"52",IF(ISNUMBER($G$7),IF(AND($G$7&gt;=1,$G$7&lt;=500,$G$7=INT($G$7)),IF(52&lt;=$G$7,"52",""),""),""))</x:f>
      </x:c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</x:row>
    <x:row r="64" ht="25" customHeight="1">
      <x:c r="A64" s="46" t="str">
        <x:f>IF(COUNTA(B64:L64)&gt;0,"53",IF(ISNUMBER($G$7),IF(AND($G$7&gt;=1,$G$7&lt;=500,$G$7=INT($G$7)),IF(53&lt;=$G$7,"53",""),""),""))</x:f>
      </x:c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</x:row>
    <x:row r="65" ht="25" customHeight="1">
      <x:c r="A65" s="46" t="str">
        <x:f>IF(COUNTA(B65:L65)&gt;0,"54",IF(ISNUMBER($G$7),IF(AND($G$7&gt;=1,$G$7&lt;=500,$G$7=INT($G$7)),IF(54&lt;=$G$7,"54",""),""),""))</x:f>
      </x:c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</x:row>
    <x:row r="66" ht="25" customHeight="1">
      <x:c r="A66" s="46" t="str">
        <x:f>IF(COUNTA(B66:L66)&gt;0,"55",IF(ISNUMBER($G$7),IF(AND($G$7&gt;=1,$G$7&lt;=500,$G$7=INT($G$7)),IF(55&lt;=$G$7,"55",""),""),""))</x:f>
      </x:c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</x:row>
    <x:row r="67" ht="25" customHeight="1">
      <x:c r="A67" s="46" t="str">
        <x:f>IF(COUNTA(B67:L67)&gt;0,"56",IF(ISNUMBER($G$7),IF(AND($G$7&gt;=1,$G$7&lt;=500,$G$7=INT($G$7)),IF(56&lt;=$G$7,"56",""),""),""))</x:f>
      </x:c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</x:row>
    <x:row r="68" ht="25" customHeight="1">
      <x:c r="A68" s="46" t="str">
        <x:f>IF(COUNTA(B68:L68)&gt;0,"57",IF(ISNUMBER($G$7),IF(AND($G$7&gt;=1,$G$7&lt;=500,$G$7=INT($G$7)),IF(57&lt;=$G$7,"57",""),""),""))</x:f>
      </x:c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</x:row>
    <x:row r="69" ht="25" customHeight="1">
      <x:c r="A69" s="46" t="str">
        <x:f>IF(COUNTA(B69:L69)&gt;0,"58",IF(ISNUMBER($G$7),IF(AND($G$7&gt;=1,$G$7&lt;=500,$G$7=INT($G$7)),IF(58&lt;=$G$7,"58",""),""),""))</x:f>
      </x:c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</x:row>
    <x:row r="70" ht="25" customHeight="1">
      <x:c r="A70" s="46" t="str">
        <x:f>IF(COUNTA(B70:L70)&gt;0,"59",IF(ISNUMBER($G$7),IF(AND($G$7&gt;=1,$G$7&lt;=500,$G$7=INT($G$7)),IF(59&lt;=$G$7,"59",""),""),""))</x:f>
      </x:c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</x:row>
    <x:row r="71" ht="25" customHeight="1">
      <x:c r="A71" s="46" t="str">
        <x:f>IF(COUNTA(B71:L71)&gt;0,"60",IF(ISNUMBER($G$7),IF(AND($G$7&gt;=1,$G$7&lt;=500,$G$7=INT($G$7)),IF(60&lt;=$G$7,"60",""),""),""))</x:f>
      </x:c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</x:row>
    <x:row r="72" ht="25" customHeight="1">
      <x:c r="A72" s="46" t="str">
        <x:f>IF(COUNTA(B72:L72)&gt;0,"61",IF(ISNUMBER($G$7),IF(AND($G$7&gt;=1,$G$7&lt;=500,$G$7=INT($G$7)),IF(61&lt;=$G$7,"61",""),""),""))</x:f>
      </x:c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</x:row>
    <x:row r="73" ht="25" customHeight="1">
      <x:c r="A73" s="46" t="str">
        <x:f>IF(COUNTA(B73:L73)&gt;0,"62",IF(ISNUMBER($G$7),IF(AND($G$7&gt;=1,$G$7&lt;=500,$G$7=INT($G$7)),IF(62&lt;=$G$7,"62",""),""),""))</x:f>
      </x:c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</x:row>
    <x:row r="74" ht="25" customHeight="1">
      <x:c r="A74" s="46" t="str">
        <x:f>IF(COUNTA(B74:L74)&gt;0,"63",IF(ISNUMBER($G$7),IF(AND($G$7&gt;=1,$G$7&lt;=500,$G$7=INT($G$7)),IF(63&lt;=$G$7,"63",""),""),""))</x:f>
      </x:c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</x:row>
    <x:row r="75" ht="25" customHeight="1">
      <x:c r="A75" s="46" t="str">
        <x:f>IF(COUNTA(B75:L75)&gt;0,"64",IF(ISNUMBER($G$7),IF(AND($G$7&gt;=1,$G$7&lt;=500,$G$7=INT($G$7)),IF(64&lt;=$G$7,"64",""),""),""))</x:f>
      </x:c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</x:row>
    <x:row r="76" ht="25" customHeight="1">
      <x:c r="A76" s="46" t="str">
        <x:f>IF(COUNTA(B76:L76)&gt;0,"65",IF(ISNUMBER($G$7),IF(AND($G$7&gt;=1,$G$7&lt;=500,$G$7=INT($G$7)),IF(65&lt;=$G$7,"65",""),""),""))</x:f>
      </x:c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</x:row>
    <x:row r="77" ht="25" customHeight="1">
      <x:c r="A77" s="46" t="str">
        <x:f>IF(COUNTA(B77:L77)&gt;0,"66",IF(ISNUMBER($G$7),IF(AND($G$7&gt;=1,$G$7&lt;=500,$G$7=INT($G$7)),IF(66&lt;=$G$7,"66",""),""),""))</x:f>
      </x:c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</x:row>
    <x:row r="78" ht="25" customHeight="1">
      <x:c r="A78" s="46" t="str">
        <x:f>IF(COUNTA(B78:L78)&gt;0,"67",IF(ISNUMBER($G$7),IF(AND($G$7&gt;=1,$G$7&lt;=500,$G$7=INT($G$7)),IF(67&lt;=$G$7,"67",""),""),""))</x:f>
      </x:c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</x:row>
    <x:row r="79" ht="25" customHeight="1">
      <x:c r="A79" s="46" t="str">
        <x:f>IF(COUNTA(B79:L79)&gt;0,"68",IF(ISNUMBER($G$7),IF(AND($G$7&gt;=1,$G$7&lt;=500,$G$7=INT($G$7)),IF(68&lt;=$G$7,"68",""),""),""))</x:f>
      </x:c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</x:row>
    <x:row r="80" ht="25" customHeight="1">
      <x:c r="A80" s="46" t="str">
        <x:f>IF(COUNTA(B80:L80)&gt;0,"69",IF(ISNUMBER($G$7),IF(AND($G$7&gt;=1,$G$7&lt;=500,$G$7=INT($G$7)),IF(69&lt;=$G$7,"69",""),""),""))</x:f>
      </x:c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</x:row>
    <x:row r="81" ht="25" customHeight="1">
      <x:c r="A81" s="46" t="str">
        <x:f>IF(COUNTA(B81:L81)&gt;0,"70",IF(ISNUMBER($G$7),IF(AND($G$7&gt;=1,$G$7&lt;=500,$G$7=INT($G$7)),IF(70&lt;=$G$7,"70",""),""),""))</x:f>
      </x:c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</x:row>
    <x:row r="82" ht="25" customHeight="1">
      <x:c r="A82" s="46" t="str">
        <x:f>IF(COUNTA(B82:L82)&gt;0,"71",IF(ISNUMBER($G$7),IF(AND($G$7&gt;=1,$G$7&lt;=500,$G$7=INT($G$7)),IF(71&lt;=$G$7,"71",""),""),""))</x:f>
      </x:c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</x:row>
    <x:row r="83" ht="25" customHeight="1">
      <x:c r="A83" s="46" t="str">
        <x:f>IF(COUNTA(B83:L83)&gt;0,"72",IF(ISNUMBER($G$7),IF(AND($G$7&gt;=1,$G$7&lt;=500,$G$7=INT($G$7)),IF(72&lt;=$G$7,"72",""),""),""))</x:f>
      </x:c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</x:row>
    <x:row r="84" ht="25" customHeight="1">
      <x:c r="A84" s="46" t="str">
        <x:f>IF(COUNTA(B84:L84)&gt;0,"73",IF(ISNUMBER($G$7),IF(AND($G$7&gt;=1,$G$7&lt;=500,$G$7=INT($G$7)),IF(73&lt;=$G$7,"73",""),""),""))</x:f>
      </x:c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</x:row>
    <x:row r="85" ht="25" customHeight="1">
      <x:c r="A85" s="46" t="str">
        <x:f>IF(COUNTA(B85:L85)&gt;0,"74",IF(ISNUMBER($G$7),IF(AND($G$7&gt;=1,$G$7&lt;=500,$G$7=INT($G$7)),IF(74&lt;=$G$7,"74",""),""),""))</x:f>
      </x:c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</x:row>
    <x:row r="86" ht="25" customHeight="1">
      <x:c r="A86" s="46" t="str">
        <x:f>IF(COUNTA(B86:L86)&gt;0,"75",IF(ISNUMBER($G$7),IF(AND($G$7&gt;=1,$G$7&lt;=500,$G$7=INT($G$7)),IF(75&lt;=$G$7,"75",""),""),""))</x:f>
      </x:c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</x:row>
    <x:row r="87" ht="25" customHeight="1">
      <x:c r="A87" s="46" t="str">
        <x:f>IF(COUNTA(B87:L87)&gt;0,"76",IF(ISNUMBER($G$7),IF(AND($G$7&gt;=1,$G$7&lt;=500,$G$7=INT($G$7)),IF(76&lt;=$G$7,"76",""),""),""))</x:f>
      </x:c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</x:row>
    <x:row r="88" ht="25" customHeight="1">
      <x:c r="A88" s="46" t="str">
        <x:f>IF(COUNTA(B88:L88)&gt;0,"77",IF(ISNUMBER($G$7),IF(AND($G$7&gt;=1,$G$7&lt;=500,$G$7=INT($G$7)),IF(77&lt;=$G$7,"77",""),""),""))</x:f>
      </x:c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</x:row>
    <x:row r="89" ht="25" customHeight="1">
      <x:c r="A89" s="46" t="str">
        <x:f>IF(COUNTA(B89:L89)&gt;0,"78",IF(ISNUMBER($G$7),IF(AND($G$7&gt;=1,$G$7&lt;=500,$G$7=INT($G$7)),IF(78&lt;=$G$7,"78",""),""),""))</x:f>
      </x:c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</x:row>
    <x:row r="90" ht="25" customHeight="1">
      <x:c r="A90" s="46" t="str">
        <x:f>IF(COUNTA(B90:L90)&gt;0,"79",IF(ISNUMBER($G$7),IF(AND($G$7&gt;=1,$G$7&lt;=500,$G$7=INT($G$7)),IF(79&lt;=$G$7,"79",""),""),""))</x:f>
      </x:c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</x:row>
    <x:row r="91" ht="25" customHeight="1">
      <x:c r="A91" s="46" t="str">
        <x:f>IF(COUNTA(B91:L91)&gt;0,"80",IF(ISNUMBER($G$7),IF(AND($G$7&gt;=1,$G$7&lt;=500,$G$7=INT($G$7)),IF(80&lt;=$G$7,"80",""),""),""))</x:f>
      </x:c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</x:row>
    <x:row r="92" ht="25" customHeight="1">
      <x:c r="A92" s="46" t="str">
        <x:f>IF(COUNTA(B92:L92)&gt;0,"81",IF(ISNUMBER($G$7),IF(AND($G$7&gt;=1,$G$7&lt;=500,$G$7=INT($G$7)),IF(81&lt;=$G$7,"81",""),""),""))</x:f>
      </x:c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</x:row>
    <x:row r="93" ht="25" customHeight="1">
      <x:c r="A93" s="46" t="str">
        <x:f>IF(COUNTA(B93:L93)&gt;0,"82",IF(ISNUMBER($G$7),IF(AND($G$7&gt;=1,$G$7&lt;=500,$G$7=INT($G$7)),IF(82&lt;=$G$7,"82",""),""),""))</x:f>
      </x:c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</x:row>
    <x:row r="94" ht="25" customHeight="1">
      <x:c r="A94" s="46" t="str">
        <x:f>IF(COUNTA(B94:L94)&gt;0,"83",IF(ISNUMBER($G$7),IF(AND($G$7&gt;=1,$G$7&lt;=500,$G$7=INT($G$7)),IF(83&lt;=$G$7,"83",""),""),""))</x:f>
      </x:c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</x:row>
    <x:row r="95" ht="25" customHeight="1">
      <x:c r="A95" s="46" t="str">
        <x:f>IF(COUNTA(B95:L95)&gt;0,"84",IF(ISNUMBER($G$7),IF(AND($G$7&gt;=1,$G$7&lt;=500,$G$7=INT($G$7)),IF(84&lt;=$G$7,"84",""),""),""))</x:f>
      </x:c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</x:row>
    <x:row r="96" ht="25" customHeight="1">
      <x:c r="A96" s="46" t="str">
        <x:f>IF(COUNTA(B96:L96)&gt;0,"85",IF(ISNUMBER($G$7),IF(AND($G$7&gt;=1,$G$7&lt;=500,$G$7=INT($G$7)),IF(85&lt;=$G$7,"85",""),""),""))</x:f>
      </x:c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</x:row>
    <x:row r="97" ht="25" customHeight="1">
      <x:c r="A97" s="46" t="str">
        <x:f>IF(COUNTA(B97:L97)&gt;0,"86",IF(ISNUMBER($G$7),IF(AND($G$7&gt;=1,$G$7&lt;=500,$G$7=INT($G$7)),IF(86&lt;=$G$7,"86",""),""),""))</x:f>
      </x:c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</x:row>
    <x:row r="98" ht="25" customHeight="1">
      <x:c r="A98" s="46" t="str">
        <x:f>IF(COUNTA(B98:L98)&gt;0,"87",IF(ISNUMBER($G$7),IF(AND($G$7&gt;=1,$G$7&lt;=500,$G$7=INT($G$7)),IF(87&lt;=$G$7,"87",""),""),""))</x:f>
      </x:c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</x:row>
    <x:row r="99" ht="25" customHeight="1">
      <x:c r="A99" s="46" t="str">
        <x:f>IF(COUNTA(B99:L99)&gt;0,"88",IF(ISNUMBER($G$7),IF(AND($G$7&gt;=1,$G$7&lt;=500,$G$7=INT($G$7)),IF(88&lt;=$G$7,"88",""),""),""))</x:f>
      </x:c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</x:row>
    <x:row r="100" ht="25" customHeight="1">
      <x:c r="A100" s="46" t="str">
        <x:f>IF(COUNTA(B100:L100)&gt;0,"89",IF(ISNUMBER($G$7),IF(AND($G$7&gt;=1,$G$7&lt;=500,$G$7=INT($G$7)),IF(89&lt;=$G$7,"89",""),""),""))</x:f>
      </x:c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</x:row>
    <x:row r="101" ht="25" customHeight="1">
      <x:c r="A101" s="46" t="str">
        <x:f>IF(COUNTA(B101:L101)&gt;0,"90",IF(ISNUMBER($G$7),IF(AND($G$7&gt;=1,$G$7&lt;=500,$G$7=INT($G$7)),IF(90&lt;=$G$7,"90",""),""),""))</x:f>
      </x:c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</x:row>
    <x:row r="102" ht="25" customHeight="1">
      <x:c r="A102" s="46" t="str">
        <x:f>IF(COUNTA(B102:L102)&gt;0,"91",IF(ISNUMBER($G$7),IF(AND($G$7&gt;=1,$G$7&lt;=500,$G$7=INT($G$7)),IF(91&lt;=$G$7,"91",""),""),""))</x:f>
      </x:c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</x:row>
    <x:row r="103" ht="25" customHeight="1">
      <x:c r="A103" s="46" t="str">
        <x:f>IF(COUNTA(B103:L103)&gt;0,"92",IF(ISNUMBER($G$7),IF(AND($G$7&gt;=1,$G$7&lt;=500,$G$7=INT($G$7)),IF(92&lt;=$G$7,"92",""),""),""))</x:f>
      </x:c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</x:row>
    <x:row r="104" ht="25" customHeight="1">
      <x:c r="A104" s="46" t="str">
        <x:f>IF(COUNTA(B104:L104)&gt;0,"93",IF(ISNUMBER($G$7),IF(AND($G$7&gt;=1,$G$7&lt;=500,$G$7=INT($G$7)),IF(93&lt;=$G$7,"93",""),""),""))</x:f>
      </x:c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</x:row>
    <x:row r="105" ht="25" customHeight="1">
      <x:c r="A105" s="46" t="str">
        <x:f>IF(COUNTA(B105:L105)&gt;0,"94",IF(ISNUMBER($G$7),IF(AND($G$7&gt;=1,$G$7&lt;=500,$G$7=INT($G$7)),IF(94&lt;=$G$7,"94",""),""),""))</x:f>
      </x:c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</x:row>
    <x:row r="106" ht="25" customHeight="1">
      <x:c r="A106" s="46" t="str">
        <x:f>IF(COUNTA(B106:L106)&gt;0,"95",IF(ISNUMBER($G$7),IF(AND($G$7&gt;=1,$G$7&lt;=500,$G$7=INT($G$7)),IF(95&lt;=$G$7,"95",""),""),""))</x:f>
      </x:c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</x:row>
    <x:row r="107" ht="25" customHeight="1">
      <x:c r="A107" s="46" t="str">
        <x:f>IF(COUNTA(B107:L107)&gt;0,"96",IF(ISNUMBER($G$7),IF(AND($G$7&gt;=1,$G$7&lt;=500,$G$7=INT($G$7)),IF(96&lt;=$G$7,"96",""),""),""))</x:f>
      </x:c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</x:row>
    <x:row r="108" ht="25" customHeight="1">
      <x:c r="A108" s="46" t="str">
        <x:f>IF(COUNTA(B108:L108)&gt;0,"97",IF(ISNUMBER($G$7),IF(AND($G$7&gt;=1,$G$7&lt;=500,$G$7=INT($G$7)),IF(97&lt;=$G$7,"97",""),""),""))</x:f>
      </x:c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</x:row>
    <x:row r="109" ht="25" customHeight="1">
      <x:c r="A109" s="46" t="str">
        <x:f>IF(COUNTA(B109:L109)&gt;0,"98",IF(ISNUMBER($G$7),IF(AND($G$7&gt;=1,$G$7&lt;=500,$G$7=INT($G$7)),IF(98&lt;=$G$7,"98",""),""),""))</x:f>
      </x:c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</x:row>
    <x:row r="110" ht="25" customHeight="1">
      <x:c r="A110" s="46" t="str">
        <x:f>IF(COUNTA(B110:L110)&gt;0,"99",IF(ISNUMBER($G$7),IF(AND($G$7&gt;=1,$G$7&lt;=500,$G$7=INT($G$7)),IF(99&lt;=$G$7,"99",""),""),""))</x:f>
      </x:c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</x:row>
    <x:row r="111" ht="25" customHeight="1">
      <x:c r="A111" s="46" t="str">
        <x:f>IF(COUNTA(B111:L111)&gt;0,"100",IF(ISNUMBER($G$7),IF(AND($G$7&gt;=1,$G$7&lt;=500,$G$7=INT($G$7)),IF(100&lt;=$G$7,"100",""),""),""))</x:f>
      </x:c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</x:row>
    <x:row r="112" ht="25" customHeight="1">
      <x:c r="A112" s="46" t="str">
        <x:f>IF(COUNTA(B112:L112)&gt;0,"101",IF(ISNUMBER($G$7),IF(AND($G$7&gt;=1,$G$7&lt;=500,$G$7=INT($G$7)),IF(101&lt;=$G$7,"101",""),""),""))</x:f>
      </x:c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</x:row>
    <x:row r="113" ht="25" customHeight="1">
      <x:c r="A113" s="46" t="str">
        <x:f>IF(COUNTA(B113:L113)&gt;0,"102",IF(ISNUMBER($G$7),IF(AND($G$7&gt;=1,$G$7&lt;=500,$G$7=INT($G$7)),IF(102&lt;=$G$7,"102",""),""),""))</x:f>
      </x:c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</x:row>
    <x:row r="114" ht="25" customHeight="1">
      <x:c r="A114" s="46" t="str">
        <x:f>IF(COUNTA(B114:L114)&gt;0,"103",IF(ISNUMBER($G$7),IF(AND($G$7&gt;=1,$G$7&lt;=500,$G$7=INT($G$7)),IF(103&lt;=$G$7,"103",""),""),""))</x:f>
      </x:c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</x:row>
    <x:row r="115" ht="25" customHeight="1">
      <x:c r="A115" s="46" t="str">
        <x:f>IF(COUNTA(B115:L115)&gt;0,"104",IF(ISNUMBER($G$7),IF(AND($G$7&gt;=1,$G$7&lt;=500,$G$7=INT($G$7)),IF(104&lt;=$G$7,"104",""),""),""))</x:f>
      </x:c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</x:row>
    <x:row r="116" ht="25" customHeight="1">
      <x:c r="A116" s="46" t="str">
        <x:f>IF(COUNTA(B116:L116)&gt;0,"105",IF(ISNUMBER($G$7),IF(AND($G$7&gt;=1,$G$7&lt;=500,$G$7=INT($G$7)),IF(105&lt;=$G$7,"105",""),""),""))</x:f>
      </x:c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</x:row>
    <x:row r="117" ht="25" customHeight="1">
      <x:c r="A117" s="46" t="str">
        <x:f>IF(COUNTA(B117:L117)&gt;0,"106",IF(ISNUMBER($G$7),IF(AND($G$7&gt;=1,$G$7&lt;=500,$G$7=INT($G$7)),IF(106&lt;=$G$7,"106",""),""),""))</x:f>
      </x:c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</x:row>
    <x:row r="118" ht="25" customHeight="1">
      <x:c r="A118" s="46" t="str">
        <x:f>IF(COUNTA(B118:L118)&gt;0,"107",IF(ISNUMBER($G$7),IF(AND($G$7&gt;=1,$G$7&lt;=500,$G$7=INT($G$7)),IF(107&lt;=$G$7,"107",""),""),""))</x:f>
      </x:c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</x:row>
    <x:row r="119" ht="25" customHeight="1">
      <x:c r="A119" s="46" t="str">
        <x:f>IF(COUNTA(B119:L119)&gt;0,"108",IF(ISNUMBER($G$7),IF(AND($G$7&gt;=1,$G$7&lt;=500,$G$7=INT($G$7)),IF(108&lt;=$G$7,"108",""),""),""))</x:f>
      </x:c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</x:row>
    <x:row r="120" ht="25" customHeight="1">
      <x:c r="A120" s="46" t="str">
        <x:f>IF(COUNTA(B120:L120)&gt;0,"109",IF(ISNUMBER($G$7),IF(AND($G$7&gt;=1,$G$7&lt;=500,$G$7=INT($G$7)),IF(109&lt;=$G$7,"109",""),""),""))</x:f>
      </x:c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</x:row>
    <x:row r="121" ht="25" customHeight="1">
      <x:c r="A121" s="46" t="str">
        <x:f>IF(COUNTA(B121:L121)&gt;0,"110",IF(ISNUMBER($G$7),IF(AND($G$7&gt;=1,$G$7&lt;=500,$G$7=INT($G$7)),IF(110&lt;=$G$7,"110",""),""),""))</x:f>
      </x:c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</x:row>
    <x:row r="122" ht="25" customHeight="1">
      <x:c r="A122" s="46" t="str">
        <x:f>IF(COUNTA(B122:L122)&gt;0,"111",IF(ISNUMBER($G$7),IF(AND($G$7&gt;=1,$G$7&lt;=500,$G$7=INT($G$7)),IF(111&lt;=$G$7,"111",""),""),""))</x:f>
      </x:c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</x:row>
    <x:row r="123" ht="25" customHeight="1">
      <x:c r="A123" s="46" t="str">
        <x:f>IF(COUNTA(B123:L123)&gt;0,"112",IF(ISNUMBER($G$7),IF(AND($G$7&gt;=1,$G$7&lt;=500,$G$7=INT($G$7)),IF(112&lt;=$G$7,"112",""),""),""))</x:f>
      </x:c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</x:row>
    <x:row r="124" ht="25" customHeight="1">
      <x:c r="A124" s="46" t="str">
        <x:f>IF(COUNTA(B124:L124)&gt;0,"113",IF(ISNUMBER($G$7),IF(AND($G$7&gt;=1,$G$7&lt;=500,$G$7=INT($G$7)),IF(113&lt;=$G$7,"113",""),""),""))</x:f>
      </x:c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</x:row>
    <x:row r="125" ht="25" customHeight="1">
      <x:c r="A125" s="46" t="str">
        <x:f>IF(COUNTA(B125:L125)&gt;0,"114",IF(ISNUMBER($G$7),IF(AND($G$7&gt;=1,$G$7&lt;=500,$G$7=INT($G$7)),IF(114&lt;=$G$7,"114",""),""),""))</x:f>
      </x:c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</x:row>
    <x:row r="126" ht="25" customHeight="1">
      <x:c r="A126" s="46" t="str">
        <x:f>IF(COUNTA(B126:L126)&gt;0,"115",IF(ISNUMBER($G$7),IF(AND($G$7&gt;=1,$G$7&lt;=500,$G$7=INT($G$7)),IF(115&lt;=$G$7,"115",""),""),""))</x:f>
      </x:c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</x:row>
    <x:row r="127" ht="25" customHeight="1">
      <x:c r="A127" s="46" t="str">
        <x:f>IF(COUNTA(B127:L127)&gt;0,"116",IF(ISNUMBER($G$7),IF(AND($G$7&gt;=1,$G$7&lt;=500,$G$7=INT($G$7)),IF(116&lt;=$G$7,"116",""),""),""))</x:f>
      </x:c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</x:row>
    <x:row r="128" ht="25" customHeight="1">
      <x:c r="A128" s="46" t="str">
        <x:f>IF(COUNTA(B128:L128)&gt;0,"117",IF(ISNUMBER($G$7),IF(AND($G$7&gt;=1,$G$7&lt;=500,$G$7=INT($G$7)),IF(117&lt;=$G$7,"117",""),""),""))</x:f>
      </x:c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</x:row>
    <x:row r="129" ht="25" customHeight="1">
      <x:c r="A129" s="46" t="str">
        <x:f>IF(COUNTA(B129:L129)&gt;0,"118",IF(ISNUMBER($G$7),IF(AND($G$7&gt;=1,$G$7&lt;=500,$G$7=INT($G$7)),IF(118&lt;=$G$7,"118",""),""),""))</x:f>
      </x:c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</x:row>
    <x:row r="130" ht="25" customHeight="1">
      <x:c r="A130" s="46" t="str">
        <x:f>IF(COUNTA(B130:L130)&gt;0,"119",IF(ISNUMBER($G$7),IF(AND($G$7&gt;=1,$G$7&lt;=500,$G$7=INT($G$7)),IF(119&lt;=$G$7,"119",""),""),""))</x:f>
      </x:c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</x:row>
    <x:row r="131" ht="25" customHeight="1">
      <x:c r="A131" s="46" t="str">
        <x:f>IF(COUNTA(B131:L131)&gt;0,"120",IF(ISNUMBER($G$7),IF(AND($G$7&gt;=1,$G$7&lt;=500,$G$7=INT($G$7)),IF(120&lt;=$G$7,"120",""),""),""))</x:f>
      </x:c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</x:row>
    <x:row r="132" ht="25" customHeight="1">
      <x:c r="A132" s="46" t="str">
        <x:f>IF(COUNTA(B132:L132)&gt;0,"121",IF(ISNUMBER($G$7),IF(AND($G$7&gt;=1,$G$7&lt;=500,$G$7=INT($G$7)),IF(121&lt;=$G$7,"121",""),""),""))</x:f>
      </x:c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</x:row>
    <x:row r="133" ht="25" customHeight="1">
      <x:c r="A133" s="46" t="str">
        <x:f>IF(COUNTA(B133:L133)&gt;0,"122",IF(ISNUMBER($G$7),IF(AND($G$7&gt;=1,$G$7&lt;=500,$G$7=INT($G$7)),IF(122&lt;=$G$7,"122",""),""),""))</x:f>
      </x:c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</x:row>
    <x:row r="134" ht="25" customHeight="1">
      <x:c r="A134" s="46" t="str">
        <x:f>IF(COUNTA(B134:L134)&gt;0,"123",IF(ISNUMBER($G$7),IF(AND($G$7&gt;=1,$G$7&lt;=500,$G$7=INT($G$7)),IF(123&lt;=$G$7,"123",""),""),""))</x:f>
      </x:c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</x:row>
    <x:row r="135" ht="25" customHeight="1">
      <x:c r="A135" s="46" t="str">
        <x:f>IF(COUNTA(B135:L135)&gt;0,"124",IF(ISNUMBER($G$7),IF(AND($G$7&gt;=1,$G$7&lt;=500,$G$7=INT($G$7)),IF(124&lt;=$G$7,"124",""),""),""))</x:f>
      </x:c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</x:row>
    <x:row r="136" ht="25" customHeight="1">
      <x:c r="A136" s="46" t="str">
        <x:f>IF(COUNTA(B136:L136)&gt;0,"125",IF(ISNUMBER($G$7),IF(AND($G$7&gt;=1,$G$7&lt;=500,$G$7=INT($G$7)),IF(125&lt;=$G$7,"125",""),""),""))</x:f>
      </x:c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</x:row>
    <x:row r="137" ht="25" customHeight="1">
      <x:c r="A137" s="46" t="str">
        <x:f>IF(COUNTA(B137:L137)&gt;0,"126",IF(ISNUMBER($G$7),IF(AND($G$7&gt;=1,$G$7&lt;=500,$G$7=INT($G$7)),IF(126&lt;=$G$7,"126",""),""),""))</x:f>
      </x:c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</x:row>
    <x:row r="138" ht="25" customHeight="1">
      <x:c r="A138" s="46" t="str">
        <x:f>IF(COUNTA(B138:L138)&gt;0,"127",IF(ISNUMBER($G$7),IF(AND($G$7&gt;=1,$G$7&lt;=500,$G$7=INT($G$7)),IF(127&lt;=$G$7,"127",""),""),""))</x:f>
      </x:c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</x:row>
    <x:row r="139" ht="25" customHeight="1">
      <x:c r="A139" s="46" t="str">
        <x:f>IF(COUNTA(B139:L139)&gt;0,"128",IF(ISNUMBER($G$7),IF(AND($G$7&gt;=1,$G$7&lt;=500,$G$7=INT($G$7)),IF(128&lt;=$G$7,"128",""),""),""))</x:f>
      </x:c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</x:row>
    <x:row r="140" ht="25" customHeight="1">
      <x:c r="A140" s="46" t="str">
        <x:f>IF(COUNTA(B140:L140)&gt;0,"129",IF(ISNUMBER($G$7),IF(AND($G$7&gt;=1,$G$7&lt;=500,$G$7=INT($G$7)),IF(129&lt;=$G$7,"129",""),""),""))</x:f>
      </x:c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</x:row>
    <x:row r="141" ht="25" customHeight="1">
      <x:c r="A141" s="46" t="str">
        <x:f>IF(COUNTA(B141:L141)&gt;0,"130",IF(ISNUMBER($G$7),IF(AND($G$7&gt;=1,$G$7&lt;=500,$G$7=INT($G$7)),IF(130&lt;=$G$7,"130",""),""),""))</x:f>
      </x:c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</x:row>
    <x:row r="142" ht="25" customHeight="1">
      <x:c r="A142" s="46" t="str">
        <x:f>IF(COUNTA(B142:L142)&gt;0,"131",IF(ISNUMBER($G$7),IF(AND($G$7&gt;=1,$G$7&lt;=500,$G$7=INT($G$7)),IF(131&lt;=$G$7,"131",""),""),""))</x:f>
      </x:c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</x:row>
    <x:row r="143" ht="25" customHeight="1">
      <x:c r="A143" s="46" t="str">
        <x:f>IF(COUNTA(B143:L143)&gt;0,"132",IF(ISNUMBER($G$7),IF(AND($G$7&gt;=1,$G$7&lt;=500,$G$7=INT($G$7)),IF(132&lt;=$G$7,"132",""),""),""))</x:f>
      </x:c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</x:row>
    <x:row r="144" ht="25" customHeight="1">
      <x:c r="A144" s="46" t="str">
        <x:f>IF(COUNTA(B144:L144)&gt;0,"133",IF(ISNUMBER($G$7),IF(AND($G$7&gt;=1,$G$7&lt;=500,$G$7=INT($G$7)),IF(133&lt;=$G$7,"133",""),""),""))</x:f>
      </x:c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</x:row>
    <x:row r="145" ht="25" customHeight="1">
      <x:c r="A145" s="46" t="str">
        <x:f>IF(COUNTA(B145:L145)&gt;0,"134",IF(ISNUMBER($G$7),IF(AND($G$7&gt;=1,$G$7&lt;=500,$G$7=INT($G$7)),IF(134&lt;=$G$7,"134",""),""),""))</x:f>
      </x:c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</x:row>
    <x:row r="146" ht="25" customHeight="1">
      <x:c r="A146" s="46" t="str">
        <x:f>IF(COUNTA(B146:L146)&gt;0,"135",IF(ISNUMBER($G$7),IF(AND($G$7&gt;=1,$G$7&lt;=500,$G$7=INT($G$7)),IF(135&lt;=$G$7,"135",""),""),""))</x:f>
      </x:c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</x:row>
    <x:row r="147" ht="25" customHeight="1">
      <x:c r="A147" s="46" t="str">
        <x:f>IF(COUNTA(B147:L147)&gt;0,"136",IF(ISNUMBER($G$7),IF(AND($G$7&gt;=1,$G$7&lt;=500,$G$7=INT($G$7)),IF(136&lt;=$G$7,"136",""),""),""))</x:f>
      </x:c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</x:row>
    <x:row r="148" ht="25" customHeight="1">
      <x:c r="A148" s="46" t="str">
        <x:f>IF(COUNTA(B148:L148)&gt;0,"137",IF(ISNUMBER($G$7),IF(AND($G$7&gt;=1,$G$7&lt;=500,$G$7=INT($G$7)),IF(137&lt;=$G$7,"137",""),""),""))</x:f>
      </x:c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</x:row>
    <x:row r="149" ht="25" customHeight="1">
      <x:c r="A149" s="46" t="str">
        <x:f>IF(COUNTA(B149:L149)&gt;0,"138",IF(ISNUMBER($G$7),IF(AND($G$7&gt;=1,$G$7&lt;=500,$G$7=INT($G$7)),IF(138&lt;=$G$7,"138",""),""),""))</x:f>
      </x:c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</x:row>
    <x:row r="150" ht="25" customHeight="1">
      <x:c r="A150" s="46" t="str">
        <x:f>IF(COUNTA(B150:L150)&gt;0,"139",IF(ISNUMBER($G$7),IF(AND($G$7&gt;=1,$G$7&lt;=500,$G$7=INT($G$7)),IF(139&lt;=$G$7,"139",""),""),""))</x:f>
      </x:c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</x:row>
    <x:row r="151" ht="25" customHeight="1">
      <x:c r="A151" s="46" t="str">
        <x:f>IF(COUNTA(B151:L151)&gt;0,"140",IF(ISNUMBER($G$7),IF(AND($G$7&gt;=1,$G$7&lt;=500,$G$7=INT($G$7)),IF(140&lt;=$G$7,"140",""),""),""))</x:f>
      </x:c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6"/>
      <x:c r="L151" s="46"/>
    </x:row>
    <x:row r="152" ht="25" customHeight="1">
      <x:c r="A152" s="46" t="str">
        <x:f>IF(COUNTA(B152:L152)&gt;0,"141",IF(ISNUMBER($G$7),IF(AND($G$7&gt;=1,$G$7&lt;=500,$G$7=INT($G$7)),IF(141&lt;=$G$7,"141",""),""),""))</x:f>
      </x:c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6"/>
      <x:c r="L152" s="46"/>
    </x:row>
    <x:row r="153" ht="25" customHeight="1">
      <x:c r="A153" s="46" t="str">
        <x:f>IF(COUNTA(B153:L153)&gt;0,"142",IF(ISNUMBER($G$7),IF(AND($G$7&gt;=1,$G$7&lt;=500,$G$7=INT($G$7)),IF(142&lt;=$G$7,"142",""),""),""))</x:f>
      </x:c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6"/>
      <x:c r="L153" s="46"/>
    </x:row>
    <x:row r="154" ht="25" customHeight="1">
      <x:c r="A154" s="46" t="str">
        <x:f>IF(COUNTA(B154:L154)&gt;0,"143",IF(ISNUMBER($G$7),IF(AND($G$7&gt;=1,$G$7&lt;=500,$G$7=INT($G$7)),IF(143&lt;=$G$7,"143",""),""),""))</x:f>
      </x:c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6"/>
      <x:c r="L154" s="46"/>
    </x:row>
    <x:row r="155" ht="25" customHeight="1">
      <x:c r="A155" s="46" t="str">
        <x:f>IF(COUNTA(B155:L155)&gt;0,"144",IF(ISNUMBER($G$7),IF(AND($G$7&gt;=1,$G$7&lt;=500,$G$7=INT($G$7)),IF(144&lt;=$G$7,"144",""),""),""))</x:f>
      </x:c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6"/>
      <x:c r="L155" s="46"/>
    </x:row>
    <x:row r="156" ht="25" customHeight="1">
      <x:c r="A156" s="46" t="str">
        <x:f>IF(COUNTA(B156:L156)&gt;0,"145",IF(ISNUMBER($G$7),IF(AND($G$7&gt;=1,$G$7&lt;=500,$G$7=INT($G$7)),IF(145&lt;=$G$7,"145",""),""),""))</x:f>
      </x:c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6"/>
      <x:c r="L156" s="46"/>
    </x:row>
    <x:row r="157" ht="25" customHeight="1">
      <x:c r="A157" s="46" t="str">
        <x:f>IF(COUNTA(B157:L157)&gt;0,"146",IF(ISNUMBER($G$7),IF(AND($G$7&gt;=1,$G$7&lt;=500,$G$7=INT($G$7)),IF(146&lt;=$G$7,"146",""),""),""))</x:f>
      </x:c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6"/>
      <x:c r="L157" s="46"/>
    </x:row>
    <x:row r="158" ht="25" customHeight="1">
      <x:c r="A158" s="46" t="str">
        <x:f>IF(COUNTA(B158:L158)&gt;0,"147",IF(ISNUMBER($G$7),IF(AND($G$7&gt;=1,$G$7&lt;=500,$G$7=INT($G$7)),IF(147&lt;=$G$7,"147",""),""),""))</x:f>
      </x:c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6"/>
      <x:c r="L158" s="46"/>
    </x:row>
    <x:row r="159" ht="25" customHeight="1">
      <x:c r="A159" s="46" t="str">
        <x:f>IF(COUNTA(B159:L159)&gt;0,"148",IF(ISNUMBER($G$7),IF(AND($G$7&gt;=1,$G$7&lt;=500,$G$7=INT($G$7)),IF(148&lt;=$G$7,"148",""),""),""))</x:f>
      </x:c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6"/>
      <x:c r="L159" s="46"/>
    </x:row>
    <x:row r="160" ht="25" customHeight="1">
      <x:c r="A160" s="46" t="str">
        <x:f>IF(COUNTA(B160:L160)&gt;0,"149",IF(ISNUMBER($G$7),IF(AND($G$7&gt;=1,$G$7&lt;=500,$G$7=INT($G$7)),IF(149&lt;=$G$7,"149",""),""),""))</x:f>
      </x:c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6"/>
      <x:c r="L160" s="46"/>
    </x:row>
    <x:row r="161" ht="25" customHeight="1">
      <x:c r="A161" s="46" t="str">
        <x:f>IF(COUNTA(B161:L161)&gt;0,"150",IF(ISNUMBER($G$7),IF(AND($G$7&gt;=1,$G$7&lt;=500,$G$7=INT($G$7)),IF(150&lt;=$G$7,"150",""),""),""))</x:f>
      </x:c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6"/>
      <x:c r="L161" s="46"/>
    </x:row>
    <x:row r="162" ht="25" customHeight="1">
      <x:c r="A162" s="46" t="str">
        <x:f>IF(COUNTA(B162:L162)&gt;0,"151",IF(ISNUMBER($G$7),IF(AND($G$7&gt;=1,$G$7&lt;=500,$G$7=INT($G$7)),IF(151&lt;=$G$7,"151",""),""),""))</x:f>
      </x:c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6"/>
      <x:c r="L162" s="46"/>
    </x:row>
    <x:row r="163" ht="25" customHeight="1">
      <x:c r="A163" s="46" t="str">
        <x:f>IF(COUNTA(B163:L163)&gt;0,"152",IF(ISNUMBER($G$7),IF(AND($G$7&gt;=1,$G$7&lt;=500,$G$7=INT($G$7)),IF(152&lt;=$G$7,"152",""),""),""))</x:f>
      </x:c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6"/>
      <x:c r="L163" s="46"/>
    </x:row>
    <x:row r="164" ht="25" customHeight="1">
      <x:c r="A164" s="46" t="str">
        <x:f>IF(COUNTA(B164:L164)&gt;0,"153",IF(ISNUMBER($G$7),IF(AND($G$7&gt;=1,$G$7&lt;=500,$G$7=INT($G$7)),IF(153&lt;=$G$7,"153",""),""),""))</x:f>
      </x:c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6"/>
      <x:c r="L164" s="46"/>
    </x:row>
    <x:row r="165" ht="25" customHeight="1">
      <x:c r="A165" s="46" t="str">
        <x:f>IF(COUNTA(B165:L165)&gt;0,"154",IF(ISNUMBER($G$7),IF(AND($G$7&gt;=1,$G$7&lt;=500,$G$7=INT($G$7)),IF(154&lt;=$G$7,"154",""),""),""))</x:f>
      </x:c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6"/>
      <x:c r="L165" s="46"/>
    </x:row>
    <x:row r="166" ht="25" customHeight="1">
      <x:c r="A166" s="46" t="str">
        <x:f>IF(COUNTA(B166:L166)&gt;0,"155",IF(ISNUMBER($G$7),IF(AND($G$7&gt;=1,$G$7&lt;=500,$G$7=INT($G$7)),IF(155&lt;=$G$7,"155",""),""),""))</x:f>
      </x:c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6"/>
      <x:c r="L166" s="46"/>
    </x:row>
    <x:row r="167" ht="25" customHeight="1">
      <x:c r="A167" s="46" t="str">
        <x:f>IF(COUNTA(B167:L167)&gt;0,"156",IF(ISNUMBER($G$7),IF(AND($G$7&gt;=1,$G$7&lt;=500,$G$7=INT($G$7)),IF(156&lt;=$G$7,"156",""),""),""))</x:f>
      </x:c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6"/>
      <x:c r="L167" s="46"/>
    </x:row>
    <x:row r="168" ht="25" customHeight="1">
      <x:c r="A168" s="46" t="str">
        <x:f>IF(COUNTA(B168:L168)&gt;0,"157",IF(ISNUMBER($G$7),IF(AND($G$7&gt;=1,$G$7&lt;=500,$G$7=INT($G$7)),IF(157&lt;=$G$7,"157",""),""),""))</x:f>
      </x:c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6"/>
      <x:c r="L168" s="46"/>
    </x:row>
    <x:row r="169" ht="25" customHeight="1">
      <x:c r="A169" s="46" t="str">
        <x:f>IF(COUNTA(B169:L169)&gt;0,"158",IF(ISNUMBER($G$7),IF(AND($G$7&gt;=1,$G$7&lt;=500,$G$7=INT($G$7)),IF(158&lt;=$G$7,"158",""),""),""))</x:f>
      </x:c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6"/>
      <x:c r="L169" s="46"/>
    </x:row>
    <x:row r="170" ht="25" customHeight="1">
      <x:c r="A170" s="46" t="str">
        <x:f>IF(COUNTA(B170:L170)&gt;0,"159",IF(ISNUMBER($G$7),IF(AND($G$7&gt;=1,$G$7&lt;=500,$G$7=INT($G$7)),IF(159&lt;=$G$7,"159",""),""),""))</x:f>
      </x:c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6"/>
      <x:c r="L170" s="46"/>
    </x:row>
    <x:row r="171" ht="25" customHeight="1">
      <x:c r="A171" s="46" t="str">
        <x:f>IF(COUNTA(B171:L171)&gt;0,"160",IF(ISNUMBER($G$7),IF(AND($G$7&gt;=1,$G$7&lt;=500,$G$7=INT($G$7)),IF(160&lt;=$G$7,"160",""),""),""))</x:f>
      </x:c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6"/>
      <x:c r="L171" s="46"/>
    </x:row>
    <x:row r="172" ht="25" customHeight="1">
      <x:c r="A172" s="46" t="str">
        <x:f>IF(COUNTA(B172:L172)&gt;0,"161",IF(ISNUMBER($G$7),IF(AND($G$7&gt;=1,$G$7&lt;=500,$G$7=INT($G$7)),IF(161&lt;=$G$7,"161",""),""),""))</x:f>
      </x:c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6"/>
      <x:c r="L172" s="46"/>
    </x:row>
    <x:row r="173" ht="25" customHeight="1">
      <x:c r="A173" s="46" t="str">
        <x:f>IF(COUNTA(B173:L173)&gt;0,"162",IF(ISNUMBER($G$7),IF(AND($G$7&gt;=1,$G$7&lt;=500,$G$7=INT($G$7)),IF(162&lt;=$G$7,"162",""),""),""))</x:f>
      </x:c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6"/>
      <x:c r="L173" s="46"/>
    </x:row>
    <x:row r="174" ht="25" customHeight="1">
      <x:c r="A174" s="46" t="str">
        <x:f>IF(COUNTA(B174:L174)&gt;0,"163",IF(ISNUMBER($G$7),IF(AND($G$7&gt;=1,$G$7&lt;=500,$G$7=INT($G$7)),IF(163&lt;=$G$7,"163",""),""),""))</x:f>
      </x:c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6"/>
      <x:c r="L174" s="46"/>
    </x:row>
    <x:row r="175" ht="25" customHeight="1">
      <x:c r="A175" s="46" t="str">
        <x:f>IF(COUNTA(B175:L175)&gt;0,"164",IF(ISNUMBER($G$7),IF(AND($G$7&gt;=1,$G$7&lt;=500,$G$7=INT($G$7)),IF(164&lt;=$G$7,"164",""),""),""))</x:f>
      </x:c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6"/>
      <x:c r="L175" s="46"/>
    </x:row>
    <x:row r="176" ht="25" customHeight="1">
      <x:c r="A176" s="46" t="str">
        <x:f>IF(COUNTA(B176:L176)&gt;0,"165",IF(ISNUMBER($G$7),IF(AND($G$7&gt;=1,$G$7&lt;=500,$G$7=INT($G$7)),IF(165&lt;=$G$7,"165",""),""),""))</x:f>
      </x:c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6"/>
      <x:c r="L176" s="46"/>
    </x:row>
    <x:row r="177" ht="25" customHeight="1">
      <x:c r="A177" s="46" t="str">
        <x:f>IF(COUNTA(B177:L177)&gt;0,"166",IF(ISNUMBER($G$7),IF(AND($G$7&gt;=1,$G$7&lt;=500,$G$7=INT($G$7)),IF(166&lt;=$G$7,"166",""),""),""))</x:f>
      </x:c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6"/>
      <x:c r="L177" s="46"/>
    </x:row>
    <x:row r="178" ht="25" customHeight="1">
      <x:c r="A178" s="46" t="str">
        <x:f>IF(COUNTA(B178:L178)&gt;0,"167",IF(ISNUMBER($G$7),IF(AND($G$7&gt;=1,$G$7&lt;=500,$G$7=INT($G$7)),IF(167&lt;=$G$7,"167",""),""),""))</x:f>
      </x:c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6"/>
      <x:c r="L178" s="46"/>
    </x:row>
    <x:row r="179" ht="25" customHeight="1">
      <x:c r="A179" s="46" t="str">
        <x:f>IF(COUNTA(B179:L179)&gt;0,"168",IF(ISNUMBER($G$7),IF(AND($G$7&gt;=1,$G$7&lt;=500,$G$7=INT($G$7)),IF(168&lt;=$G$7,"168",""),""),""))</x:f>
      </x:c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6"/>
      <x:c r="L179" s="46"/>
    </x:row>
    <x:row r="180" ht="25" customHeight="1">
      <x:c r="A180" s="46" t="str">
        <x:f>IF(COUNTA(B180:L180)&gt;0,"169",IF(ISNUMBER($G$7),IF(AND($G$7&gt;=1,$G$7&lt;=500,$G$7=INT($G$7)),IF(169&lt;=$G$7,"169",""),""),""))</x:f>
      </x:c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6"/>
      <x:c r="L180" s="46"/>
    </x:row>
    <x:row r="181" ht="25" customHeight="1">
      <x:c r="A181" s="46" t="str">
        <x:f>IF(COUNTA(B181:L181)&gt;0,"170",IF(ISNUMBER($G$7),IF(AND($G$7&gt;=1,$G$7&lt;=500,$G$7=INT($G$7)),IF(170&lt;=$G$7,"170",""),""),""))</x:f>
      </x:c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6"/>
      <x:c r="L181" s="46"/>
    </x:row>
    <x:row r="182" ht="25" customHeight="1">
      <x:c r="A182" s="46" t="str">
        <x:f>IF(COUNTA(B182:L182)&gt;0,"171",IF(ISNUMBER($G$7),IF(AND($G$7&gt;=1,$G$7&lt;=500,$G$7=INT($G$7)),IF(171&lt;=$G$7,"171",""),""),""))</x:f>
      </x:c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6"/>
      <x:c r="L182" s="46"/>
    </x:row>
    <x:row r="183" ht="25" customHeight="1">
      <x:c r="A183" s="46" t="str">
        <x:f>IF(COUNTA(B183:L183)&gt;0,"172",IF(ISNUMBER($G$7),IF(AND($G$7&gt;=1,$G$7&lt;=500,$G$7=INT($G$7)),IF(172&lt;=$G$7,"172",""),""),""))</x:f>
      </x:c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6"/>
      <x:c r="L183" s="46"/>
    </x:row>
    <x:row r="184" ht="25" customHeight="1">
      <x:c r="A184" s="46" t="str">
        <x:f>IF(COUNTA(B184:L184)&gt;0,"173",IF(ISNUMBER($G$7),IF(AND($G$7&gt;=1,$G$7&lt;=500,$G$7=INT($G$7)),IF(173&lt;=$G$7,"173",""),""),""))</x:f>
      </x:c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6"/>
      <x:c r="L184" s="46"/>
    </x:row>
    <x:row r="185" ht="25" customHeight="1">
      <x:c r="A185" s="46" t="str">
        <x:f>IF(COUNTA(B185:L185)&gt;0,"174",IF(ISNUMBER($G$7),IF(AND($G$7&gt;=1,$G$7&lt;=500,$G$7=INT($G$7)),IF(174&lt;=$G$7,"174",""),""),""))</x:f>
      </x:c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6"/>
      <x:c r="L185" s="46"/>
    </x:row>
    <x:row r="186" ht="25" customHeight="1">
      <x:c r="A186" s="46" t="str">
        <x:f>IF(COUNTA(B186:L186)&gt;0,"175",IF(ISNUMBER($G$7),IF(AND($G$7&gt;=1,$G$7&lt;=500,$G$7=INT($G$7)),IF(175&lt;=$G$7,"175",""),""),""))</x:f>
      </x:c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6"/>
      <x:c r="L186" s="46"/>
    </x:row>
    <x:row r="187" ht="25" customHeight="1">
      <x:c r="A187" s="46" t="str">
        <x:f>IF(COUNTA(B187:L187)&gt;0,"176",IF(ISNUMBER($G$7),IF(AND($G$7&gt;=1,$G$7&lt;=500,$G$7=INT($G$7)),IF(176&lt;=$G$7,"176",""),""),""))</x:f>
      </x:c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6"/>
      <x:c r="L187" s="46"/>
    </x:row>
    <x:row r="188" ht="25" customHeight="1">
      <x:c r="A188" s="46" t="str">
        <x:f>IF(COUNTA(B188:L188)&gt;0,"177",IF(ISNUMBER($G$7),IF(AND($G$7&gt;=1,$G$7&lt;=500,$G$7=INT($G$7)),IF(177&lt;=$G$7,"177",""),""),""))</x:f>
      </x:c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6"/>
      <x:c r="L188" s="46"/>
    </x:row>
    <x:row r="189" ht="25" customHeight="1">
      <x:c r="A189" s="46" t="str">
        <x:f>IF(COUNTA(B189:L189)&gt;0,"178",IF(ISNUMBER($G$7),IF(AND($G$7&gt;=1,$G$7&lt;=500,$G$7=INT($G$7)),IF(178&lt;=$G$7,"178",""),""),""))</x:f>
      </x:c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6"/>
      <x:c r="L189" s="46"/>
    </x:row>
    <x:row r="190" ht="25" customHeight="1">
      <x:c r="A190" s="46" t="str">
        <x:f>IF(COUNTA(B190:L190)&gt;0,"179",IF(ISNUMBER($G$7),IF(AND($G$7&gt;=1,$G$7&lt;=500,$G$7=INT($G$7)),IF(179&lt;=$G$7,"179",""),""),""))</x:f>
      </x:c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6"/>
      <x:c r="L190" s="46"/>
    </x:row>
    <x:row r="191" ht="25" customHeight="1">
      <x:c r="A191" s="46" t="str">
        <x:f>IF(COUNTA(B191:L191)&gt;0,"180",IF(ISNUMBER($G$7),IF(AND($G$7&gt;=1,$G$7&lt;=500,$G$7=INT($G$7)),IF(180&lt;=$G$7,"180",""),""),""))</x:f>
      </x:c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6"/>
      <x:c r="L191" s="46"/>
    </x:row>
    <x:row r="192" ht="25" customHeight="1">
      <x:c r="A192" s="46" t="str">
        <x:f>IF(COUNTA(B192:L192)&gt;0,"181",IF(ISNUMBER($G$7),IF(AND($G$7&gt;=1,$G$7&lt;=500,$G$7=INT($G$7)),IF(181&lt;=$G$7,"181",""),""),""))</x:f>
      </x:c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6"/>
      <x:c r="L192" s="46"/>
    </x:row>
    <x:row r="193" ht="25" customHeight="1">
      <x:c r="A193" s="46" t="str">
        <x:f>IF(COUNTA(B193:L193)&gt;0,"182",IF(ISNUMBER($G$7),IF(AND($G$7&gt;=1,$G$7&lt;=500,$G$7=INT($G$7)),IF(182&lt;=$G$7,"182",""),""),""))</x:f>
      </x:c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6"/>
      <x:c r="L193" s="46"/>
    </x:row>
    <x:row r="194" ht="25" customHeight="1">
      <x:c r="A194" s="46" t="str">
        <x:f>IF(COUNTA(B194:L194)&gt;0,"183",IF(ISNUMBER($G$7),IF(AND($G$7&gt;=1,$G$7&lt;=500,$G$7=INT($G$7)),IF(183&lt;=$G$7,"183",""),""),""))</x:f>
      </x:c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6"/>
      <x:c r="L194" s="46"/>
    </x:row>
    <x:row r="195" ht="25" customHeight="1">
      <x:c r="A195" s="46" t="str">
        <x:f>IF(COUNTA(B195:L195)&gt;0,"184",IF(ISNUMBER($G$7),IF(AND($G$7&gt;=1,$G$7&lt;=500,$G$7=INT($G$7)),IF(184&lt;=$G$7,"184",""),""),""))</x:f>
      </x:c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6"/>
      <x:c r="L195" s="46"/>
    </x:row>
    <x:row r="196" ht="25" customHeight="1">
      <x:c r="A196" s="46" t="str">
        <x:f>IF(COUNTA(B196:L196)&gt;0,"185",IF(ISNUMBER($G$7),IF(AND($G$7&gt;=1,$G$7&lt;=500,$G$7=INT($G$7)),IF(185&lt;=$G$7,"185",""),""),""))</x:f>
      </x:c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6"/>
      <x:c r="L196" s="46"/>
    </x:row>
    <x:row r="197" ht="25" customHeight="1">
      <x:c r="A197" s="46" t="str">
        <x:f>IF(COUNTA(B197:L197)&gt;0,"186",IF(ISNUMBER($G$7),IF(AND($G$7&gt;=1,$G$7&lt;=500,$G$7=INT($G$7)),IF(186&lt;=$G$7,"186",""),""),""))</x:f>
      </x:c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6"/>
      <x:c r="L197" s="46"/>
    </x:row>
    <x:row r="198" ht="25" customHeight="1">
      <x:c r="A198" s="46" t="str">
        <x:f>IF(COUNTA(B198:L198)&gt;0,"187",IF(ISNUMBER($G$7),IF(AND($G$7&gt;=1,$G$7&lt;=500,$G$7=INT($G$7)),IF(187&lt;=$G$7,"187",""),""),""))</x:f>
      </x:c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6"/>
      <x:c r="L198" s="46"/>
    </x:row>
    <x:row r="199" ht="25" customHeight="1">
      <x:c r="A199" s="46" t="str">
        <x:f>IF(COUNTA(B199:L199)&gt;0,"188",IF(ISNUMBER($G$7),IF(AND($G$7&gt;=1,$G$7&lt;=500,$G$7=INT($G$7)),IF(188&lt;=$G$7,"188",""),""),""))</x:f>
      </x:c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6"/>
      <x:c r="L199" s="46"/>
    </x:row>
    <x:row r="200" ht="25" customHeight="1">
      <x:c r="A200" s="46" t="str">
        <x:f>IF(COUNTA(B200:L200)&gt;0,"189",IF(ISNUMBER($G$7),IF(AND($G$7&gt;=1,$G$7&lt;=500,$G$7=INT($G$7)),IF(189&lt;=$G$7,"189",""),""),""))</x:f>
      </x:c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6"/>
      <x:c r="L200" s="46"/>
    </x:row>
    <x:row r="201" ht="25" customHeight="1">
      <x:c r="A201" s="46" t="str">
        <x:f>IF(COUNTA(B201:L201)&gt;0,"190",IF(ISNUMBER($G$7),IF(AND($G$7&gt;=1,$G$7&lt;=500,$G$7=INT($G$7)),IF(190&lt;=$G$7,"190",""),""),""))</x:f>
      </x:c>
      <x:c r="B201" s="46"/>
      <x:c r="C201" s="46"/>
      <x:c r="D201" s="46"/>
      <x:c r="E201" s="46"/>
      <x:c r="F201" s="46"/>
      <x:c r="G201" s="46"/>
      <x:c r="H201" s="46"/>
      <x:c r="I201" s="46"/>
      <x:c r="J201" s="46"/>
      <x:c r="K201" s="46"/>
      <x:c r="L201" s="46"/>
    </x:row>
    <x:row r="202" ht="25" customHeight="1">
      <x:c r="A202" s="46" t="str">
        <x:f>IF(COUNTA(B202:L202)&gt;0,"191",IF(ISNUMBER($G$7),IF(AND($G$7&gt;=1,$G$7&lt;=500,$G$7=INT($G$7)),IF(191&lt;=$G$7,"191",""),""),""))</x:f>
      </x:c>
      <x:c r="B202" s="46"/>
      <x:c r="C202" s="46"/>
      <x:c r="D202" s="46"/>
      <x:c r="E202" s="46"/>
      <x:c r="F202" s="46"/>
      <x:c r="G202" s="46"/>
      <x:c r="H202" s="46"/>
      <x:c r="I202" s="46"/>
      <x:c r="J202" s="46"/>
      <x:c r="K202" s="46"/>
      <x:c r="L202" s="46"/>
    </x:row>
    <x:row r="203" ht="25" customHeight="1">
      <x:c r="A203" s="46" t="str">
        <x:f>IF(COUNTA(B203:L203)&gt;0,"192",IF(ISNUMBER($G$7),IF(AND($G$7&gt;=1,$G$7&lt;=500,$G$7=INT($G$7)),IF(192&lt;=$G$7,"192",""),""),""))</x:f>
      </x:c>
      <x:c r="B203" s="46"/>
      <x:c r="C203" s="46"/>
      <x:c r="D203" s="46"/>
      <x:c r="E203" s="46"/>
      <x:c r="F203" s="46"/>
      <x:c r="G203" s="46"/>
      <x:c r="H203" s="46"/>
      <x:c r="I203" s="46"/>
      <x:c r="J203" s="46"/>
      <x:c r="K203" s="46"/>
      <x:c r="L203" s="46"/>
    </x:row>
    <x:row r="204" ht="25" customHeight="1">
      <x:c r="A204" s="46" t="str">
        <x:f>IF(COUNTA(B204:L204)&gt;0,"193",IF(ISNUMBER($G$7),IF(AND($G$7&gt;=1,$G$7&lt;=500,$G$7=INT($G$7)),IF(193&lt;=$G$7,"193",""),""),""))</x:f>
      </x:c>
      <x:c r="B204" s="46"/>
      <x:c r="C204" s="46"/>
      <x:c r="D204" s="46"/>
      <x:c r="E204" s="46"/>
      <x:c r="F204" s="46"/>
      <x:c r="G204" s="46"/>
      <x:c r="H204" s="46"/>
      <x:c r="I204" s="46"/>
      <x:c r="J204" s="46"/>
      <x:c r="K204" s="46"/>
      <x:c r="L204" s="46"/>
    </x:row>
    <x:row r="205" ht="25" customHeight="1">
      <x:c r="A205" s="46" t="str">
        <x:f>IF(COUNTA(B205:L205)&gt;0,"194",IF(ISNUMBER($G$7),IF(AND($G$7&gt;=1,$G$7&lt;=500,$G$7=INT($G$7)),IF(194&lt;=$G$7,"194",""),""),""))</x:f>
      </x:c>
      <x:c r="B205" s="46"/>
      <x:c r="C205" s="46"/>
      <x:c r="D205" s="46"/>
      <x:c r="E205" s="46"/>
      <x:c r="F205" s="46"/>
      <x:c r="G205" s="46"/>
      <x:c r="H205" s="46"/>
      <x:c r="I205" s="46"/>
      <x:c r="J205" s="46"/>
      <x:c r="K205" s="46"/>
      <x:c r="L205" s="46"/>
    </x:row>
    <x:row r="206" ht="25" customHeight="1">
      <x:c r="A206" s="46" t="str">
        <x:f>IF(COUNTA(B206:L206)&gt;0,"195",IF(ISNUMBER($G$7),IF(AND($G$7&gt;=1,$G$7&lt;=500,$G$7=INT($G$7)),IF(195&lt;=$G$7,"195",""),""),""))</x:f>
      </x:c>
      <x:c r="B206" s="46"/>
      <x:c r="C206" s="46"/>
      <x:c r="D206" s="46"/>
      <x:c r="E206" s="46"/>
      <x:c r="F206" s="46"/>
      <x:c r="G206" s="46"/>
      <x:c r="H206" s="46"/>
      <x:c r="I206" s="46"/>
      <x:c r="J206" s="46"/>
      <x:c r="K206" s="46"/>
      <x:c r="L206" s="46"/>
    </x:row>
    <x:row r="207" ht="25" customHeight="1">
      <x:c r="A207" s="46" t="str">
        <x:f>IF(COUNTA(B207:L207)&gt;0,"196",IF(ISNUMBER($G$7),IF(AND($G$7&gt;=1,$G$7&lt;=500,$G$7=INT($G$7)),IF(196&lt;=$G$7,"196",""),""),""))</x:f>
      </x:c>
      <x:c r="B207" s="46"/>
      <x:c r="C207" s="46"/>
      <x:c r="D207" s="46"/>
      <x:c r="E207" s="46"/>
      <x:c r="F207" s="46"/>
      <x:c r="G207" s="46"/>
      <x:c r="H207" s="46"/>
      <x:c r="I207" s="46"/>
      <x:c r="J207" s="46"/>
      <x:c r="K207" s="46"/>
      <x:c r="L207" s="46"/>
    </x:row>
    <x:row r="208" ht="25" customHeight="1">
      <x:c r="A208" s="46" t="str">
        <x:f>IF(COUNTA(B208:L208)&gt;0,"197",IF(ISNUMBER($G$7),IF(AND($G$7&gt;=1,$G$7&lt;=500,$G$7=INT($G$7)),IF(197&lt;=$G$7,"197",""),""),""))</x:f>
      </x:c>
      <x:c r="B208" s="46"/>
      <x:c r="C208" s="46"/>
      <x:c r="D208" s="46"/>
      <x:c r="E208" s="46"/>
      <x:c r="F208" s="46"/>
      <x:c r="G208" s="46"/>
      <x:c r="H208" s="46"/>
      <x:c r="I208" s="46"/>
      <x:c r="J208" s="46"/>
      <x:c r="K208" s="46"/>
      <x:c r="L208" s="46"/>
    </x:row>
    <x:row r="209" ht="25" customHeight="1">
      <x:c r="A209" s="46" t="str">
        <x:f>IF(COUNTA(B209:L209)&gt;0,"198",IF(ISNUMBER($G$7),IF(AND($G$7&gt;=1,$G$7&lt;=500,$G$7=INT($G$7)),IF(198&lt;=$G$7,"198",""),""),""))</x:f>
      </x:c>
      <x:c r="B209" s="46"/>
      <x:c r="C209" s="46"/>
      <x:c r="D209" s="46"/>
      <x:c r="E209" s="46"/>
      <x:c r="F209" s="46"/>
      <x:c r="G209" s="46"/>
      <x:c r="H209" s="46"/>
      <x:c r="I209" s="46"/>
      <x:c r="J209" s="46"/>
      <x:c r="K209" s="46"/>
      <x:c r="L209" s="46"/>
    </x:row>
    <x:row r="210" ht="25" customHeight="1">
      <x:c r="A210" s="46" t="str">
        <x:f>IF(COUNTA(B210:L210)&gt;0,"199",IF(ISNUMBER($G$7),IF(AND($G$7&gt;=1,$G$7&lt;=500,$G$7=INT($G$7)),IF(199&lt;=$G$7,"199",""),""),""))</x:f>
      </x:c>
      <x:c r="B210" s="46"/>
      <x:c r="C210" s="46"/>
      <x:c r="D210" s="46"/>
      <x:c r="E210" s="46"/>
      <x:c r="F210" s="46"/>
      <x:c r="G210" s="46"/>
      <x:c r="H210" s="46"/>
      <x:c r="I210" s="46"/>
      <x:c r="J210" s="46"/>
      <x:c r="K210" s="46"/>
      <x:c r="L210" s="46"/>
    </x:row>
    <x:row r="211" ht="25" customHeight="1">
      <x:c r="A211" s="46" t="str">
        <x:f>IF(COUNTA(B211:L211)&gt;0,"200",IF(ISNUMBER($G$7),IF(AND($G$7&gt;=1,$G$7&lt;=500,$G$7=INT($G$7)),IF(200&lt;=$G$7,"200",""),""),""))</x:f>
      </x:c>
      <x:c r="B211" s="46"/>
      <x:c r="C211" s="46"/>
      <x:c r="D211" s="46"/>
      <x:c r="E211" s="46"/>
      <x:c r="F211" s="46"/>
      <x:c r="G211" s="46"/>
      <x:c r="H211" s="46"/>
      <x:c r="I211" s="46"/>
      <x:c r="J211" s="46"/>
      <x:c r="K211" s="46"/>
      <x:c r="L211" s="46"/>
    </x:row>
    <x:row r="212" ht="25" customHeight="1">
      <x:c r="A212" s="46" t="str">
        <x:f>IF(COUNTA(B212:L212)&gt;0,"201",IF(ISNUMBER($G$7),IF(AND($G$7&gt;=1,$G$7&lt;=500,$G$7=INT($G$7)),IF(201&lt;=$G$7,"201",""),""),""))</x:f>
      </x:c>
      <x:c r="B212" s="46"/>
      <x:c r="C212" s="46"/>
      <x:c r="D212" s="46"/>
      <x:c r="E212" s="46"/>
      <x:c r="F212" s="46"/>
      <x:c r="G212" s="46"/>
      <x:c r="H212" s="46"/>
      <x:c r="I212" s="46"/>
      <x:c r="J212" s="46"/>
      <x:c r="K212" s="46"/>
      <x:c r="L212" s="46"/>
    </x:row>
    <x:row r="213" ht="25" customHeight="1">
      <x:c r="A213" s="46" t="str">
        <x:f>IF(COUNTA(B213:L213)&gt;0,"202",IF(ISNUMBER($G$7),IF(AND($G$7&gt;=1,$G$7&lt;=500,$G$7=INT($G$7)),IF(202&lt;=$G$7,"202",""),""),""))</x:f>
      </x:c>
      <x:c r="B213" s="46"/>
      <x:c r="C213" s="46"/>
      <x:c r="D213" s="46"/>
      <x:c r="E213" s="46"/>
      <x:c r="F213" s="46"/>
      <x:c r="G213" s="46"/>
      <x:c r="H213" s="46"/>
      <x:c r="I213" s="46"/>
      <x:c r="J213" s="46"/>
      <x:c r="K213" s="46"/>
      <x:c r="L213" s="46"/>
    </x:row>
    <x:row r="214" ht="25" customHeight="1">
      <x:c r="A214" s="46" t="str">
        <x:f>IF(COUNTA(B214:L214)&gt;0,"203",IF(ISNUMBER($G$7),IF(AND($G$7&gt;=1,$G$7&lt;=500,$G$7=INT($G$7)),IF(203&lt;=$G$7,"203",""),""),""))</x:f>
      </x:c>
      <x:c r="B214" s="46"/>
      <x:c r="C214" s="46"/>
      <x:c r="D214" s="46"/>
      <x:c r="E214" s="46"/>
      <x:c r="F214" s="46"/>
      <x:c r="G214" s="46"/>
      <x:c r="H214" s="46"/>
      <x:c r="I214" s="46"/>
      <x:c r="J214" s="46"/>
      <x:c r="K214" s="46"/>
      <x:c r="L214" s="46"/>
    </x:row>
    <x:row r="215" ht="25" customHeight="1">
      <x:c r="A215" s="46" t="str">
        <x:f>IF(COUNTA(B215:L215)&gt;0,"204",IF(ISNUMBER($G$7),IF(AND($G$7&gt;=1,$G$7&lt;=500,$G$7=INT($G$7)),IF(204&lt;=$G$7,"204",""),""),""))</x:f>
      </x:c>
      <x:c r="B215" s="46"/>
      <x:c r="C215" s="46"/>
      <x:c r="D215" s="46"/>
      <x:c r="E215" s="46"/>
      <x:c r="F215" s="46"/>
      <x:c r="G215" s="46"/>
      <x:c r="H215" s="46"/>
      <x:c r="I215" s="46"/>
      <x:c r="J215" s="46"/>
      <x:c r="K215" s="46"/>
      <x:c r="L215" s="46"/>
    </x:row>
    <x:row r="216" ht="25" customHeight="1">
      <x:c r="A216" s="46" t="str">
        <x:f>IF(COUNTA(B216:L216)&gt;0,"205",IF(ISNUMBER($G$7),IF(AND($G$7&gt;=1,$G$7&lt;=500,$G$7=INT($G$7)),IF(205&lt;=$G$7,"205",""),""),""))</x:f>
      </x:c>
      <x:c r="B216" s="46"/>
      <x:c r="C216" s="46"/>
      <x:c r="D216" s="46"/>
      <x:c r="E216" s="46"/>
      <x:c r="F216" s="46"/>
      <x:c r="G216" s="46"/>
      <x:c r="H216" s="46"/>
      <x:c r="I216" s="46"/>
      <x:c r="J216" s="46"/>
      <x:c r="K216" s="46"/>
      <x:c r="L216" s="46"/>
    </x:row>
    <x:row r="217" ht="25" customHeight="1">
      <x:c r="A217" s="46" t="str">
        <x:f>IF(COUNTA(B217:L217)&gt;0,"206",IF(ISNUMBER($G$7),IF(AND($G$7&gt;=1,$G$7&lt;=500,$G$7=INT($G$7)),IF(206&lt;=$G$7,"206",""),""),""))</x:f>
      </x:c>
      <x:c r="B217" s="46"/>
      <x:c r="C217" s="46"/>
      <x:c r="D217" s="46"/>
      <x:c r="E217" s="46"/>
      <x:c r="F217" s="46"/>
      <x:c r="G217" s="46"/>
      <x:c r="H217" s="46"/>
      <x:c r="I217" s="46"/>
      <x:c r="J217" s="46"/>
      <x:c r="K217" s="46"/>
      <x:c r="L217" s="46"/>
    </x:row>
    <x:row r="218" ht="25" customHeight="1">
      <x:c r="A218" s="46" t="str">
        <x:f>IF(COUNTA(B218:L218)&gt;0,"207",IF(ISNUMBER($G$7),IF(AND($G$7&gt;=1,$G$7&lt;=500,$G$7=INT($G$7)),IF(207&lt;=$G$7,"207",""),""),""))</x:f>
      </x:c>
      <x:c r="B218" s="46"/>
      <x:c r="C218" s="46"/>
      <x:c r="D218" s="46"/>
      <x:c r="E218" s="46"/>
      <x:c r="F218" s="46"/>
      <x:c r="G218" s="46"/>
      <x:c r="H218" s="46"/>
      <x:c r="I218" s="46"/>
      <x:c r="J218" s="46"/>
      <x:c r="K218" s="46"/>
      <x:c r="L218" s="46"/>
    </x:row>
    <x:row r="219" ht="25" customHeight="1">
      <x:c r="A219" s="46" t="str">
        <x:f>IF(COUNTA(B219:L219)&gt;0,"208",IF(ISNUMBER($G$7),IF(AND($G$7&gt;=1,$G$7&lt;=500,$G$7=INT($G$7)),IF(208&lt;=$G$7,"208",""),""),""))</x:f>
      </x:c>
      <x:c r="B219" s="46"/>
      <x:c r="C219" s="46"/>
      <x:c r="D219" s="46"/>
      <x:c r="E219" s="46"/>
      <x:c r="F219" s="46"/>
      <x:c r="G219" s="46"/>
      <x:c r="H219" s="46"/>
      <x:c r="I219" s="46"/>
      <x:c r="J219" s="46"/>
      <x:c r="K219" s="46"/>
      <x:c r="L219" s="46"/>
    </x:row>
    <x:row r="220" ht="25" customHeight="1">
      <x:c r="A220" s="46" t="str">
        <x:f>IF(COUNTA(B220:L220)&gt;0,"209",IF(ISNUMBER($G$7),IF(AND($G$7&gt;=1,$G$7&lt;=500,$G$7=INT($G$7)),IF(209&lt;=$G$7,"209",""),""),""))</x:f>
      </x:c>
      <x:c r="B220" s="46"/>
      <x:c r="C220" s="46"/>
      <x:c r="D220" s="46"/>
      <x:c r="E220" s="46"/>
      <x:c r="F220" s="46"/>
      <x:c r="G220" s="46"/>
      <x:c r="H220" s="46"/>
      <x:c r="I220" s="46"/>
      <x:c r="J220" s="46"/>
      <x:c r="K220" s="46"/>
      <x:c r="L220" s="46"/>
    </x:row>
    <x:row r="221" ht="25" customHeight="1">
      <x:c r="A221" s="46" t="str">
        <x:f>IF(COUNTA(B221:L221)&gt;0,"210",IF(ISNUMBER($G$7),IF(AND($G$7&gt;=1,$G$7&lt;=500,$G$7=INT($G$7)),IF(210&lt;=$G$7,"210",""),""),""))</x:f>
      </x:c>
      <x:c r="B221" s="46"/>
      <x:c r="C221" s="46"/>
      <x:c r="D221" s="46"/>
      <x:c r="E221" s="46"/>
      <x:c r="F221" s="46"/>
      <x:c r="G221" s="46"/>
      <x:c r="H221" s="46"/>
      <x:c r="I221" s="46"/>
      <x:c r="J221" s="46"/>
      <x:c r="K221" s="46"/>
      <x:c r="L221" s="46"/>
    </x:row>
    <x:row r="222" ht="25" customHeight="1">
      <x:c r="A222" s="46" t="str">
        <x:f>IF(COUNTA(B222:L222)&gt;0,"211",IF(ISNUMBER($G$7),IF(AND($G$7&gt;=1,$G$7&lt;=500,$G$7=INT($G$7)),IF(211&lt;=$G$7,"211",""),""),""))</x:f>
      </x:c>
      <x:c r="B222" s="46"/>
      <x:c r="C222" s="46"/>
      <x:c r="D222" s="46"/>
      <x:c r="E222" s="46"/>
      <x:c r="F222" s="46"/>
      <x:c r="G222" s="46"/>
      <x:c r="H222" s="46"/>
      <x:c r="I222" s="46"/>
      <x:c r="J222" s="46"/>
      <x:c r="K222" s="46"/>
      <x:c r="L222" s="46"/>
    </x:row>
    <x:row r="223" ht="25" customHeight="1">
      <x:c r="A223" s="46" t="str">
        <x:f>IF(COUNTA(B223:L223)&gt;0,"212",IF(ISNUMBER($G$7),IF(AND($G$7&gt;=1,$G$7&lt;=500,$G$7=INT($G$7)),IF(212&lt;=$G$7,"212",""),""),""))</x:f>
      </x:c>
      <x:c r="B223" s="46"/>
      <x:c r="C223" s="46"/>
      <x:c r="D223" s="46"/>
      <x:c r="E223" s="46"/>
      <x:c r="F223" s="46"/>
      <x:c r="G223" s="46"/>
      <x:c r="H223" s="46"/>
      <x:c r="I223" s="46"/>
      <x:c r="J223" s="46"/>
      <x:c r="K223" s="46"/>
      <x:c r="L223" s="46"/>
    </x:row>
    <x:row r="224" ht="25" customHeight="1">
      <x:c r="A224" s="46" t="str">
        <x:f>IF(COUNTA(B224:L224)&gt;0,"213",IF(ISNUMBER($G$7),IF(AND($G$7&gt;=1,$G$7&lt;=500,$G$7=INT($G$7)),IF(213&lt;=$G$7,"213",""),""),""))</x:f>
      </x:c>
      <x:c r="B224" s="46"/>
      <x:c r="C224" s="46"/>
      <x:c r="D224" s="46"/>
      <x:c r="E224" s="46"/>
      <x:c r="F224" s="46"/>
      <x:c r="G224" s="46"/>
      <x:c r="H224" s="46"/>
      <x:c r="I224" s="46"/>
      <x:c r="J224" s="46"/>
      <x:c r="K224" s="46"/>
      <x:c r="L224" s="46"/>
    </x:row>
    <x:row r="225" ht="25" customHeight="1">
      <x:c r="A225" s="46" t="str">
        <x:f>IF(COUNTA(B225:L225)&gt;0,"214",IF(ISNUMBER($G$7),IF(AND($G$7&gt;=1,$G$7&lt;=500,$G$7=INT($G$7)),IF(214&lt;=$G$7,"214",""),""),""))</x:f>
      </x:c>
      <x:c r="B225" s="46"/>
      <x:c r="C225" s="46"/>
      <x:c r="D225" s="46"/>
      <x:c r="E225" s="46"/>
      <x:c r="F225" s="46"/>
      <x:c r="G225" s="46"/>
      <x:c r="H225" s="46"/>
      <x:c r="I225" s="46"/>
      <x:c r="J225" s="46"/>
      <x:c r="K225" s="46"/>
      <x:c r="L225" s="46"/>
    </x:row>
    <x:row r="226" ht="25" customHeight="1">
      <x:c r="A226" s="46" t="str">
        <x:f>IF(COUNTA(B226:L226)&gt;0,"215",IF(ISNUMBER($G$7),IF(AND($G$7&gt;=1,$G$7&lt;=500,$G$7=INT($G$7)),IF(215&lt;=$G$7,"215",""),""),""))</x:f>
      </x:c>
      <x:c r="B226" s="46"/>
      <x:c r="C226" s="46"/>
      <x:c r="D226" s="46"/>
      <x:c r="E226" s="46"/>
      <x:c r="F226" s="46"/>
      <x:c r="G226" s="46"/>
      <x:c r="H226" s="46"/>
      <x:c r="I226" s="46"/>
      <x:c r="J226" s="46"/>
      <x:c r="K226" s="46"/>
      <x:c r="L226" s="46"/>
    </x:row>
    <x:row r="227" ht="25" customHeight="1">
      <x:c r="A227" s="46" t="str">
        <x:f>IF(COUNTA(B227:L227)&gt;0,"216",IF(ISNUMBER($G$7),IF(AND($G$7&gt;=1,$G$7&lt;=500,$G$7=INT($G$7)),IF(216&lt;=$G$7,"216",""),""),""))</x:f>
      </x:c>
      <x:c r="B227" s="46"/>
      <x:c r="C227" s="46"/>
      <x:c r="D227" s="46"/>
      <x:c r="E227" s="46"/>
      <x:c r="F227" s="46"/>
      <x:c r="G227" s="46"/>
      <x:c r="H227" s="46"/>
      <x:c r="I227" s="46"/>
      <x:c r="J227" s="46"/>
      <x:c r="K227" s="46"/>
      <x:c r="L227" s="46"/>
    </x:row>
    <x:row r="228" ht="25" customHeight="1">
      <x:c r="A228" s="46" t="str">
        <x:f>IF(COUNTA(B228:L228)&gt;0,"217",IF(ISNUMBER($G$7),IF(AND($G$7&gt;=1,$G$7&lt;=500,$G$7=INT($G$7)),IF(217&lt;=$G$7,"217",""),""),""))</x:f>
      </x:c>
      <x:c r="B228" s="46"/>
      <x:c r="C228" s="46"/>
      <x:c r="D228" s="46"/>
      <x:c r="E228" s="46"/>
      <x:c r="F228" s="46"/>
      <x:c r="G228" s="46"/>
      <x:c r="H228" s="46"/>
      <x:c r="I228" s="46"/>
      <x:c r="J228" s="46"/>
      <x:c r="K228" s="46"/>
      <x:c r="L228" s="46"/>
    </x:row>
    <x:row r="229" ht="25" customHeight="1">
      <x:c r="A229" s="46" t="str">
        <x:f>IF(COUNTA(B229:L229)&gt;0,"218",IF(ISNUMBER($G$7),IF(AND($G$7&gt;=1,$G$7&lt;=500,$G$7=INT($G$7)),IF(218&lt;=$G$7,"218",""),""),""))</x:f>
      </x:c>
      <x:c r="B229" s="46"/>
      <x:c r="C229" s="46"/>
      <x:c r="D229" s="46"/>
      <x:c r="E229" s="46"/>
      <x:c r="F229" s="46"/>
      <x:c r="G229" s="46"/>
      <x:c r="H229" s="46"/>
      <x:c r="I229" s="46"/>
      <x:c r="J229" s="46"/>
      <x:c r="K229" s="46"/>
      <x:c r="L229" s="46"/>
    </x:row>
    <x:row r="230" ht="25" customHeight="1">
      <x:c r="A230" s="46" t="str">
        <x:f>IF(COUNTA(B230:L230)&gt;0,"219",IF(ISNUMBER($G$7),IF(AND($G$7&gt;=1,$G$7&lt;=500,$G$7=INT($G$7)),IF(219&lt;=$G$7,"219",""),""),""))</x:f>
      </x:c>
      <x:c r="B230" s="46"/>
      <x:c r="C230" s="46"/>
      <x:c r="D230" s="46"/>
      <x:c r="E230" s="46"/>
      <x:c r="F230" s="46"/>
      <x:c r="G230" s="46"/>
      <x:c r="H230" s="46"/>
      <x:c r="I230" s="46"/>
      <x:c r="J230" s="46"/>
      <x:c r="K230" s="46"/>
      <x:c r="L230" s="46"/>
    </x:row>
    <x:row r="231" ht="25" customHeight="1">
      <x:c r="A231" s="46" t="str">
        <x:f>IF(COUNTA(B231:L231)&gt;0,"220",IF(ISNUMBER($G$7),IF(AND($G$7&gt;=1,$G$7&lt;=500,$G$7=INT($G$7)),IF(220&lt;=$G$7,"220",""),""),""))</x:f>
      </x:c>
      <x:c r="B231" s="46"/>
      <x:c r="C231" s="46"/>
      <x:c r="D231" s="46"/>
      <x:c r="E231" s="46"/>
      <x:c r="F231" s="46"/>
      <x:c r="G231" s="46"/>
      <x:c r="H231" s="46"/>
      <x:c r="I231" s="46"/>
      <x:c r="J231" s="46"/>
      <x:c r="K231" s="46"/>
      <x:c r="L231" s="46"/>
    </x:row>
    <x:row r="232" ht="25" customHeight="1">
      <x:c r="A232" s="46" t="str">
        <x:f>IF(COUNTA(B232:L232)&gt;0,"221",IF(ISNUMBER($G$7),IF(AND($G$7&gt;=1,$G$7&lt;=500,$G$7=INT($G$7)),IF(221&lt;=$G$7,"221",""),""),""))</x:f>
      </x:c>
      <x:c r="B232" s="46"/>
      <x:c r="C232" s="46"/>
      <x:c r="D232" s="46"/>
      <x:c r="E232" s="46"/>
      <x:c r="F232" s="46"/>
      <x:c r="G232" s="46"/>
      <x:c r="H232" s="46"/>
      <x:c r="I232" s="46"/>
      <x:c r="J232" s="46"/>
      <x:c r="K232" s="46"/>
      <x:c r="L232" s="46"/>
    </x:row>
    <x:row r="233" ht="25" customHeight="1">
      <x:c r="A233" s="46" t="str">
        <x:f>IF(COUNTA(B233:L233)&gt;0,"222",IF(ISNUMBER($G$7),IF(AND($G$7&gt;=1,$G$7&lt;=500,$G$7=INT($G$7)),IF(222&lt;=$G$7,"222",""),""),""))</x:f>
      </x:c>
      <x:c r="B233" s="46"/>
      <x:c r="C233" s="46"/>
      <x:c r="D233" s="46"/>
      <x:c r="E233" s="46"/>
      <x:c r="F233" s="46"/>
      <x:c r="G233" s="46"/>
      <x:c r="H233" s="46"/>
      <x:c r="I233" s="46"/>
      <x:c r="J233" s="46"/>
      <x:c r="K233" s="46"/>
      <x:c r="L233" s="46"/>
    </x:row>
    <x:row r="234" ht="25" customHeight="1">
      <x:c r="A234" s="46" t="str">
        <x:f>IF(COUNTA(B234:L234)&gt;0,"223",IF(ISNUMBER($G$7),IF(AND($G$7&gt;=1,$G$7&lt;=500,$G$7=INT($G$7)),IF(223&lt;=$G$7,"223",""),""),""))</x:f>
      </x:c>
      <x:c r="B234" s="46"/>
      <x:c r="C234" s="46"/>
      <x:c r="D234" s="46"/>
      <x:c r="E234" s="46"/>
      <x:c r="F234" s="46"/>
      <x:c r="G234" s="46"/>
      <x:c r="H234" s="46"/>
      <x:c r="I234" s="46"/>
      <x:c r="J234" s="46"/>
      <x:c r="K234" s="46"/>
      <x:c r="L234" s="46"/>
    </x:row>
    <x:row r="235" ht="25" customHeight="1">
      <x:c r="A235" s="46" t="str">
        <x:f>IF(COUNTA(B235:L235)&gt;0,"224",IF(ISNUMBER($G$7),IF(AND($G$7&gt;=1,$G$7&lt;=500,$G$7=INT($G$7)),IF(224&lt;=$G$7,"224",""),""),""))</x:f>
      </x:c>
      <x:c r="B235" s="46"/>
      <x:c r="C235" s="46"/>
      <x:c r="D235" s="46"/>
      <x:c r="E235" s="46"/>
      <x:c r="F235" s="46"/>
      <x:c r="G235" s="46"/>
      <x:c r="H235" s="46"/>
      <x:c r="I235" s="46"/>
      <x:c r="J235" s="46"/>
      <x:c r="K235" s="46"/>
      <x:c r="L235" s="46"/>
    </x:row>
    <x:row r="236" ht="25" customHeight="1">
      <x:c r="A236" s="46" t="str">
        <x:f>IF(COUNTA(B236:L236)&gt;0,"225",IF(ISNUMBER($G$7),IF(AND($G$7&gt;=1,$G$7&lt;=500,$G$7=INT($G$7)),IF(225&lt;=$G$7,"225",""),""),""))</x:f>
      </x:c>
      <x:c r="B236" s="46"/>
      <x:c r="C236" s="46"/>
      <x:c r="D236" s="46"/>
      <x:c r="E236" s="46"/>
      <x:c r="F236" s="46"/>
      <x:c r="G236" s="46"/>
      <x:c r="H236" s="46"/>
      <x:c r="I236" s="46"/>
      <x:c r="J236" s="46"/>
      <x:c r="K236" s="46"/>
      <x:c r="L236" s="46"/>
    </x:row>
    <x:row r="237" ht="25" customHeight="1">
      <x:c r="A237" s="46" t="str">
        <x:f>IF(COUNTA(B237:L237)&gt;0,"226",IF(ISNUMBER($G$7),IF(AND($G$7&gt;=1,$G$7&lt;=500,$G$7=INT($G$7)),IF(226&lt;=$G$7,"226",""),""),""))</x:f>
      </x:c>
      <x:c r="B237" s="46"/>
      <x:c r="C237" s="46"/>
      <x:c r="D237" s="46"/>
      <x:c r="E237" s="46"/>
      <x:c r="F237" s="46"/>
      <x:c r="G237" s="46"/>
      <x:c r="H237" s="46"/>
      <x:c r="I237" s="46"/>
      <x:c r="J237" s="46"/>
      <x:c r="K237" s="46"/>
      <x:c r="L237" s="46"/>
    </x:row>
    <x:row r="238" ht="25" customHeight="1">
      <x:c r="A238" s="46" t="str">
        <x:f>IF(COUNTA(B238:L238)&gt;0,"227",IF(ISNUMBER($G$7),IF(AND($G$7&gt;=1,$G$7&lt;=500,$G$7=INT($G$7)),IF(227&lt;=$G$7,"227",""),""),""))</x:f>
      </x:c>
      <x:c r="B238" s="46"/>
      <x:c r="C238" s="46"/>
      <x:c r="D238" s="46"/>
      <x:c r="E238" s="46"/>
      <x:c r="F238" s="46"/>
      <x:c r="G238" s="46"/>
      <x:c r="H238" s="46"/>
      <x:c r="I238" s="46"/>
      <x:c r="J238" s="46"/>
      <x:c r="K238" s="46"/>
      <x:c r="L238" s="46"/>
    </x:row>
    <x:row r="239" ht="25" customHeight="1">
      <x:c r="A239" s="46" t="str">
        <x:f>IF(COUNTA(B239:L239)&gt;0,"228",IF(ISNUMBER($G$7),IF(AND($G$7&gt;=1,$G$7&lt;=500,$G$7=INT($G$7)),IF(228&lt;=$G$7,"228",""),""),""))</x:f>
      </x:c>
      <x:c r="B239" s="46"/>
      <x:c r="C239" s="46"/>
      <x:c r="D239" s="46"/>
      <x:c r="E239" s="46"/>
      <x:c r="F239" s="46"/>
      <x:c r="G239" s="46"/>
      <x:c r="H239" s="46"/>
      <x:c r="I239" s="46"/>
      <x:c r="J239" s="46"/>
      <x:c r="K239" s="46"/>
      <x:c r="L239" s="46"/>
    </x:row>
    <x:row r="240" ht="25" customHeight="1">
      <x:c r="A240" s="46" t="str">
        <x:f>IF(COUNTA(B240:L240)&gt;0,"229",IF(ISNUMBER($G$7),IF(AND($G$7&gt;=1,$G$7&lt;=500,$G$7=INT($G$7)),IF(229&lt;=$G$7,"229",""),""),""))</x:f>
      </x:c>
      <x:c r="B240" s="46"/>
      <x:c r="C240" s="46"/>
      <x:c r="D240" s="46"/>
      <x:c r="E240" s="46"/>
      <x:c r="F240" s="46"/>
      <x:c r="G240" s="46"/>
      <x:c r="H240" s="46"/>
      <x:c r="I240" s="46"/>
      <x:c r="J240" s="46"/>
      <x:c r="K240" s="46"/>
      <x:c r="L240" s="46"/>
    </x:row>
    <x:row r="241" ht="25" customHeight="1">
      <x:c r="A241" s="46" t="str">
        <x:f>IF(COUNTA(B241:L241)&gt;0,"230",IF(ISNUMBER($G$7),IF(AND($G$7&gt;=1,$G$7&lt;=500,$G$7=INT($G$7)),IF(230&lt;=$G$7,"230",""),""),""))</x:f>
      </x:c>
      <x:c r="B241" s="46"/>
      <x:c r="C241" s="46"/>
      <x:c r="D241" s="46"/>
      <x:c r="E241" s="46"/>
      <x:c r="F241" s="46"/>
      <x:c r="G241" s="46"/>
      <x:c r="H241" s="46"/>
      <x:c r="I241" s="46"/>
      <x:c r="J241" s="46"/>
      <x:c r="K241" s="46"/>
      <x:c r="L241" s="46"/>
    </x:row>
    <x:row r="242" ht="25" customHeight="1">
      <x:c r="A242" s="46" t="str">
        <x:f>IF(COUNTA(B242:L242)&gt;0,"231",IF(ISNUMBER($G$7),IF(AND($G$7&gt;=1,$G$7&lt;=500,$G$7=INT($G$7)),IF(231&lt;=$G$7,"231",""),""),""))</x:f>
      </x:c>
      <x:c r="B242" s="46"/>
      <x:c r="C242" s="46"/>
      <x:c r="D242" s="46"/>
      <x:c r="E242" s="46"/>
      <x:c r="F242" s="46"/>
      <x:c r="G242" s="46"/>
      <x:c r="H242" s="46"/>
      <x:c r="I242" s="46"/>
      <x:c r="J242" s="46"/>
      <x:c r="K242" s="46"/>
      <x:c r="L242" s="46"/>
    </x:row>
    <x:row r="243" ht="25" customHeight="1">
      <x:c r="A243" s="46" t="str">
        <x:f>IF(COUNTA(B243:L243)&gt;0,"232",IF(ISNUMBER($G$7),IF(AND($G$7&gt;=1,$G$7&lt;=500,$G$7=INT($G$7)),IF(232&lt;=$G$7,"232",""),""),""))</x:f>
      </x:c>
      <x:c r="B243" s="46"/>
      <x:c r="C243" s="46"/>
      <x:c r="D243" s="46"/>
      <x:c r="E243" s="46"/>
      <x:c r="F243" s="46"/>
      <x:c r="G243" s="46"/>
      <x:c r="H243" s="46"/>
      <x:c r="I243" s="46"/>
      <x:c r="J243" s="46"/>
      <x:c r="K243" s="46"/>
      <x:c r="L243" s="46"/>
    </x:row>
    <x:row r="244" ht="25" customHeight="1">
      <x:c r="A244" s="46" t="str">
        <x:f>IF(COUNTA(B244:L244)&gt;0,"233",IF(ISNUMBER($G$7),IF(AND($G$7&gt;=1,$G$7&lt;=500,$G$7=INT($G$7)),IF(233&lt;=$G$7,"233",""),""),""))</x:f>
      </x:c>
      <x:c r="B244" s="46"/>
      <x:c r="C244" s="46"/>
      <x:c r="D244" s="46"/>
      <x:c r="E244" s="46"/>
      <x:c r="F244" s="46"/>
      <x:c r="G244" s="46"/>
      <x:c r="H244" s="46"/>
      <x:c r="I244" s="46"/>
      <x:c r="J244" s="46"/>
      <x:c r="K244" s="46"/>
      <x:c r="L244" s="46"/>
    </x:row>
    <x:row r="245" ht="25" customHeight="1">
      <x:c r="A245" s="46" t="str">
        <x:f>IF(COUNTA(B245:L245)&gt;0,"234",IF(ISNUMBER($G$7),IF(AND($G$7&gt;=1,$G$7&lt;=500,$G$7=INT($G$7)),IF(234&lt;=$G$7,"234",""),""),""))</x:f>
      </x:c>
      <x:c r="B245" s="46"/>
      <x:c r="C245" s="46"/>
      <x:c r="D245" s="46"/>
      <x:c r="E245" s="46"/>
      <x:c r="F245" s="46"/>
      <x:c r="G245" s="46"/>
      <x:c r="H245" s="46"/>
      <x:c r="I245" s="46"/>
      <x:c r="J245" s="46"/>
      <x:c r="K245" s="46"/>
      <x:c r="L245" s="46"/>
    </x:row>
    <x:row r="246" ht="25" customHeight="1">
      <x:c r="A246" s="46" t="str">
        <x:f>IF(COUNTA(B246:L246)&gt;0,"235",IF(ISNUMBER($G$7),IF(AND($G$7&gt;=1,$G$7&lt;=500,$G$7=INT($G$7)),IF(235&lt;=$G$7,"235",""),""),""))</x:f>
      </x:c>
      <x:c r="B246" s="46"/>
      <x:c r="C246" s="46"/>
      <x:c r="D246" s="46"/>
      <x:c r="E246" s="46"/>
      <x:c r="F246" s="46"/>
      <x:c r="G246" s="46"/>
      <x:c r="H246" s="46"/>
      <x:c r="I246" s="46"/>
      <x:c r="J246" s="46"/>
      <x:c r="K246" s="46"/>
      <x:c r="L246" s="46"/>
    </x:row>
    <x:row r="247" ht="25" customHeight="1">
      <x:c r="A247" s="46" t="str">
        <x:f>IF(COUNTA(B247:L247)&gt;0,"236",IF(ISNUMBER($G$7),IF(AND($G$7&gt;=1,$G$7&lt;=500,$G$7=INT($G$7)),IF(236&lt;=$G$7,"236",""),""),""))</x:f>
      </x:c>
      <x:c r="B247" s="46"/>
      <x:c r="C247" s="46"/>
      <x:c r="D247" s="46"/>
      <x:c r="E247" s="46"/>
      <x:c r="F247" s="46"/>
      <x:c r="G247" s="46"/>
      <x:c r="H247" s="46"/>
      <x:c r="I247" s="46"/>
      <x:c r="J247" s="46"/>
      <x:c r="K247" s="46"/>
      <x:c r="L247" s="46"/>
    </x:row>
    <x:row r="248" ht="25" customHeight="1">
      <x:c r="A248" s="46" t="str">
        <x:f>IF(COUNTA(B248:L248)&gt;0,"237",IF(ISNUMBER($G$7),IF(AND($G$7&gt;=1,$G$7&lt;=500,$G$7=INT($G$7)),IF(237&lt;=$G$7,"237",""),""),""))</x:f>
      </x:c>
      <x:c r="B248" s="46"/>
      <x:c r="C248" s="46"/>
      <x:c r="D248" s="46"/>
      <x:c r="E248" s="46"/>
      <x:c r="F248" s="46"/>
      <x:c r="G248" s="46"/>
      <x:c r="H248" s="46"/>
      <x:c r="I248" s="46"/>
      <x:c r="J248" s="46"/>
      <x:c r="K248" s="46"/>
      <x:c r="L248" s="46"/>
    </x:row>
    <x:row r="249" ht="25" customHeight="1">
      <x:c r="A249" s="46" t="str">
        <x:f>IF(COUNTA(B249:L249)&gt;0,"238",IF(ISNUMBER($G$7),IF(AND($G$7&gt;=1,$G$7&lt;=500,$G$7=INT($G$7)),IF(238&lt;=$G$7,"238",""),""),""))</x:f>
      </x:c>
      <x:c r="B249" s="46"/>
      <x:c r="C249" s="46"/>
      <x:c r="D249" s="46"/>
      <x:c r="E249" s="46"/>
      <x:c r="F249" s="46"/>
      <x:c r="G249" s="46"/>
      <x:c r="H249" s="46"/>
      <x:c r="I249" s="46"/>
      <x:c r="J249" s="46"/>
      <x:c r="K249" s="46"/>
      <x:c r="L249" s="46"/>
    </x:row>
    <x:row r="250" ht="25" customHeight="1">
      <x:c r="A250" s="46" t="str">
        <x:f>IF(COUNTA(B250:L250)&gt;0,"239",IF(ISNUMBER($G$7),IF(AND($G$7&gt;=1,$G$7&lt;=500,$G$7=INT($G$7)),IF(239&lt;=$G$7,"239",""),""),""))</x:f>
      </x:c>
      <x:c r="B250" s="46"/>
      <x:c r="C250" s="46"/>
      <x:c r="D250" s="46"/>
      <x:c r="E250" s="46"/>
      <x:c r="F250" s="46"/>
      <x:c r="G250" s="46"/>
      <x:c r="H250" s="46"/>
      <x:c r="I250" s="46"/>
      <x:c r="J250" s="46"/>
      <x:c r="K250" s="46"/>
      <x:c r="L250" s="46"/>
    </x:row>
    <x:row r="251" ht="25" customHeight="1">
      <x:c r="A251" s="46" t="str">
        <x:f>IF(COUNTA(B251:L251)&gt;0,"240",IF(ISNUMBER($G$7),IF(AND($G$7&gt;=1,$G$7&lt;=500,$G$7=INT($G$7)),IF(240&lt;=$G$7,"240",""),""),""))</x:f>
      </x:c>
      <x:c r="B251" s="46"/>
      <x:c r="C251" s="46"/>
      <x:c r="D251" s="46"/>
      <x:c r="E251" s="46"/>
      <x:c r="F251" s="46"/>
      <x:c r="G251" s="46"/>
      <x:c r="H251" s="46"/>
      <x:c r="I251" s="46"/>
      <x:c r="J251" s="46"/>
      <x:c r="K251" s="46"/>
      <x:c r="L251" s="46"/>
    </x:row>
    <x:row r="252" ht="25" customHeight="1">
      <x:c r="A252" s="46" t="str">
        <x:f>IF(COUNTA(B252:L252)&gt;0,"241",IF(ISNUMBER($G$7),IF(AND($G$7&gt;=1,$G$7&lt;=500,$G$7=INT($G$7)),IF(241&lt;=$G$7,"241",""),""),""))</x:f>
      </x:c>
      <x:c r="B252" s="46"/>
      <x:c r="C252" s="46"/>
      <x:c r="D252" s="46"/>
      <x:c r="E252" s="46"/>
      <x:c r="F252" s="46"/>
      <x:c r="G252" s="46"/>
      <x:c r="H252" s="46"/>
      <x:c r="I252" s="46"/>
      <x:c r="J252" s="46"/>
      <x:c r="K252" s="46"/>
      <x:c r="L252" s="46"/>
    </x:row>
    <x:row r="253" ht="25" customHeight="1">
      <x:c r="A253" s="46" t="str">
        <x:f>IF(COUNTA(B253:L253)&gt;0,"242",IF(ISNUMBER($G$7),IF(AND($G$7&gt;=1,$G$7&lt;=500,$G$7=INT($G$7)),IF(242&lt;=$G$7,"242",""),""),""))</x:f>
      </x:c>
      <x:c r="B253" s="46"/>
      <x:c r="C253" s="46"/>
      <x:c r="D253" s="46"/>
      <x:c r="E253" s="46"/>
      <x:c r="F253" s="46"/>
      <x:c r="G253" s="46"/>
      <x:c r="H253" s="46"/>
      <x:c r="I253" s="46"/>
      <x:c r="J253" s="46"/>
      <x:c r="K253" s="46"/>
      <x:c r="L253" s="46"/>
    </x:row>
    <x:row r="254" ht="25" customHeight="1">
      <x:c r="A254" s="46" t="str">
        <x:f>IF(COUNTA(B254:L254)&gt;0,"243",IF(ISNUMBER($G$7),IF(AND($G$7&gt;=1,$G$7&lt;=500,$G$7=INT($G$7)),IF(243&lt;=$G$7,"243",""),""),""))</x:f>
      </x:c>
      <x:c r="B254" s="46"/>
      <x:c r="C254" s="46"/>
      <x:c r="D254" s="46"/>
      <x:c r="E254" s="46"/>
      <x:c r="F254" s="46"/>
      <x:c r="G254" s="46"/>
      <x:c r="H254" s="46"/>
      <x:c r="I254" s="46"/>
      <x:c r="J254" s="46"/>
      <x:c r="K254" s="46"/>
      <x:c r="L254" s="46"/>
    </x:row>
    <x:row r="255" ht="25" customHeight="1">
      <x:c r="A255" s="46" t="str">
        <x:f>IF(COUNTA(B255:L255)&gt;0,"244",IF(ISNUMBER($G$7),IF(AND($G$7&gt;=1,$G$7&lt;=500,$G$7=INT($G$7)),IF(244&lt;=$G$7,"244",""),""),""))</x:f>
      </x:c>
      <x:c r="B255" s="46"/>
      <x:c r="C255" s="46"/>
      <x:c r="D255" s="46"/>
      <x:c r="E255" s="46"/>
      <x:c r="F255" s="46"/>
      <x:c r="G255" s="46"/>
      <x:c r="H255" s="46"/>
      <x:c r="I255" s="46"/>
      <x:c r="J255" s="46"/>
      <x:c r="K255" s="46"/>
      <x:c r="L255" s="46"/>
    </x:row>
    <x:row r="256" ht="25" customHeight="1">
      <x:c r="A256" s="46" t="str">
        <x:f>IF(COUNTA(B256:L256)&gt;0,"245",IF(ISNUMBER($G$7),IF(AND($G$7&gt;=1,$G$7&lt;=500,$G$7=INT($G$7)),IF(245&lt;=$G$7,"245",""),""),""))</x:f>
      </x:c>
      <x:c r="B256" s="46"/>
      <x:c r="C256" s="46"/>
      <x:c r="D256" s="46"/>
      <x:c r="E256" s="46"/>
      <x:c r="F256" s="46"/>
      <x:c r="G256" s="46"/>
      <x:c r="H256" s="46"/>
      <x:c r="I256" s="46"/>
      <x:c r="J256" s="46"/>
      <x:c r="K256" s="46"/>
      <x:c r="L256" s="46"/>
    </x:row>
    <x:row r="257" ht="25" customHeight="1">
      <x:c r="A257" s="46" t="str">
        <x:f>IF(COUNTA(B257:L257)&gt;0,"246",IF(ISNUMBER($G$7),IF(AND($G$7&gt;=1,$G$7&lt;=500,$G$7=INT($G$7)),IF(246&lt;=$G$7,"246",""),""),""))</x:f>
      </x:c>
      <x:c r="B257" s="46"/>
      <x:c r="C257" s="46"/>
      <x:c r="D257" s="46"/>
      <x:c r="E257" s="46"/>
      <x:c r="F257" s="46"/>
      <x:c r="G257" s="46"/>
      <x:c r="H257" s="46"/>
      <x:c r="I257" s="46"/>
      <x:c r="J257" s="46"/>
      <x:c r="K257" s="46"/>
      <x:c r="L257" s="46"/>
    </x:row>
    <x:row r="258" ht="25" customHeight="1">
      <x:c r="A258" s="46" t="str">
        <x:f>IF(COUNTA(B258:L258)&gt;0,"247",IF(ISNUMBER($G$7),IF(AND($G$7&gt;=1,$G$7&lt;=500,$G$7=INT($G$7)),IF(247&lt;=$G$7,"247",""),""),""))</x:f>
      </x:c>
      <x:c r="B258" s="46"/>
      <x:c r="C258" s="46"/>
      <x:c r="D258" s="46"/>
      <x:c r="E258" s="46"/>
      <x:c r="F258" s="46"/>
      <x:c r="G258" s="46"/>
      <x:c r="H258" s="46"/>
      <x:c r="I258" s="46"/>
      <x:c r="J258" s="46"/>
      <x:c r="K258" s="46"/>
      <x:c r="L258" s="46"/>
    </x:row>
    <x:row r="259" ht="25" customHeight="1">
      <x:c r="A259" s="46" t="str">
        <x:f>IF(COUNTA(B259:L259)&gt;0,"248",IF(ISNUMBER($G$7),IF(AND($G$7&gt;=1,$G$7&lt;=500,$G$7=INT($G$7)),IF(248&lt;=$G$7,"248",""),""),""))</x:f>
      </x:c>
      <x:c r="B259" s="46"/>
      <x:c r="C259" s="46"/>
      <x:c r="D259" s="46"/>
      <x:c r="E259" s="46"/>
      <x:c r="F259" s="46"/>
      <x:c r="G259" s="46"/>
      <x:c r="H259" s="46"/>
      <x:c r="I259" s="46"/>
      <x:c r="J259" s="46"/>
      <x:c r="K259" s="46"/>
      <x:c r="L259" s="46"/>
    </x:row>
    <x:row r="260" ht="25" customHeight="1">
      <x:c r="A260" s="46" t="str">
        <x:f>IF(COUNTA(B260:L260)&gt;0,"249",IF(ISNUMBER($G$7),IF(AND($G$7&gt;=1,$G$7&lt;=500,$G$7=INT($G$7)),IF(249&lt;=$G$7,"249",""),""),""))</x:f>
      </x:c>
      <x:c r="B260" s="46"/>
      <x:c r="C260" s="46"/>
      <x:c r="D260" s="46"/>
      <x:c r="E260" s="46"/>
      <x:c r="F260" s="46"/>
      <x:c r="G260" s="46"/>
      <x:c r="H260" s="46"/>
      <x:c r="I260" s="46"/>
      <x:c r="J260" s="46"/>
      <x:c r="K260" s="46"/>
      <x:c r="L260" s="46"/>
    </x:row>
    <x:row r="261" ht="25" customHeight="1">
      <x:c r="A261" s="46" t="str">
        <x:f>IF(COUNTA(B261:L261)&gt;0,"250",IF(ISNUMBER($G$7),IF(AND($G$7&gt;=1,$G$7&lt;=500,$G$7=INT($G$7)),IF(250&lt;=$G$7,"250",""),""),""))</x:f>
      </x:c>
      <x:c r="B261" s="46"/>
      <x:c r="C261" s="46"/>
      <x:c r="D261" s="46"/>
      <x:c r="E261" s="46"/>
      <x:c r="F261" s="46"/>
      <x:c r="G261" s="46"/>
      <x:c r="H261" s="46"/>
      <x:c r="I261" s="46"/>
      <x:c r="J261" s="46"/>
      <x:c r="K261" s="46"/>
      <x:c r="L261" s="46"/>
    </x:row>
    <x:row r="262" ht="25" customHeight="1">
      <x:c r="A262" s="46" t="str">
        <x:f>IF(COUNTA(B262:L262)&gt;0,"251",IF(ISNUMBER($G$7),IF(AND($G$7&gt;=1,$G$7&lt;=500,$G$7=INT($G$7)),IF(251&lt;=$G$7,"251",""),""),""))</x:f>
      </x:c>
      <x:c r="B262" s="46"/>
      <x:c r="C262" s="46"/>
      <x:c r="D262" s="46"/>
      <x:c r="E262" s="46"/>
      <x:c r="F262" s="46"/>
      <x:c r="G262" s="46"/>
      <x:c r="H262" s="46"/>
      <x:c r="I262" s="46"/>
      <x:c r="J262" s="46"/>
      <x:c r="K262" s="46"/>
      <x:c r="L262" s="46"/>
    </x:row>
    <x:row r="263" ht="25" customHeight="1">
      <x:c r="A263" s="46" t="str">
        <x:f>IF(COUNTA(B263:L263)&gt;0,"252",IF(ISNUMBER($G$7),IF(AND($G$7&gt;=1,$G$7&lt;=500,$G$7=INT($G$7)),IF(252&lt;=$G$7,"252",""),""),""))</x:f>
      </x:c>
      <x:c r="B263" s="46"/>
      <x:c r="C263" s="46"/>
      <x:c r="D263" s="46"/>
      <x:c r="E263" s="46"/>
      <x:c r="F263" s="46"/>
      <x:c r="G263" s="46"/>
      <x:c r="H263" s="46"/>
      <x:c r="I263" s="46"/>
      <x:c r="J263" s="46"/>
      <x:c r="K263" s="46"/>
      <x:c r="L263" s="46"/>
    </x:row>
    <x:row r="264" ht="25" customHeight="1">
      <x:c r="A264" s="46" t="str">
        <x:f>IF(COUNTA(B264:L264)&gt;0,"253",IF(ISNUMBER($G$7),IF(AND($G$7&gt;=1,$G$7&lt;=500,$G$7=INT($G$7)),IF(253&lt;=$G$7,"253",""),""),""))</x:f>
      </x:c>
      <x:c r="B264" s="46"/>
      <x:c r="C264" s="46"/>
      <x:c r="D264" s="46"/>
      <x:c r="E264" s="46"/>
      <x:c r="F264" s="46"/>
      <x:c r="G264" s="46"/>
      <x:c r="H264" s="46"/>
      <x:c r="I264" s="46"/>
      <x:c r="J264" s="46"/>
      <x:c r="K264" s="46"/>
      <x:c r="L264" s="46"/>
    </x:row>
    <x:row r="265" ht="25" customHeight="1">
      <x:c r="A265" s="46" t="str">
        <x:f>IF(COUNTA(B265:L265)&gt;0,"254",IF(ISNUMBER($G$7),IF(AND($G$7&gt;=1,$G$7&lt;=500,$G$7=INT($G$7)),IF(254&lt;=$G$7,"254",""),""),""))</x:f>
      </x:c>
      <x:c r="B265" s="46"/>
      <x:c r="C265" s="46"/>
      <x:c r="D265" s="46"/>
      <x:c r="E265" s="46"/>
      <x:c r="F265" s="46"/>
      <x:c r="G265" s="46"/>
      <x:c r="H265" s="46"/>
      <x:c r="I265" s="46"/>
      <x:c r="J265" s="46"/>
      <x:c r="K265" s="46"/>
      <x:c r="L265" s="46"/>
    </x:row>
    <x:row r="266" ht="25" customHeight="1">
      <x:c r="A266" s="46" t="str">
        <x:f>IF(COUNTA(B266:L266)&gt;0,"255",IF(ISNUMBER($G$7),IF(AND($G$7&gt;=1,$G$7&lt;=500,$G$7=INT($G$7)),IF(255&lt;=$G$7,"255",""),""),""))</x:f>
      </x:c>
      <x:c r="B266" s="46"/>
      <x:c r="C266" s="46"/>
      <x:c r="D266" s="46"/>
      <x:c r="E266" s="46"/>
      <x:c r="F266" s="46"/>
      <x:c r="G266" s="46"/>
      <x:c r="H266" s="46"/>
      <x:c r="I266" s="46"/>
      <x:c r="J266" s="46"/>
      <x:c r="K266" s="46"/>
      <x:c r="L266" s="46"/>
    </x:row>
    <x:row r="267" ht="25" customHeight="1">
      <x:c r="A267" s="46" t="str">
        <x:f>IF(COUNTA(B267:L267)&gt;0,"256",IF(ISNUMBER($G$7),IF(AND($G$7&gt;=1,$G$7&lt;=500,$G$7=INT($G$7)),IF(256&lt;=$G$7,"256",""),""),""))</x:f>
      </x:c>
      <x:c r="B267" s="46"/>
      <x:c r="C267" s="46"/>
      <x:c r="D267" s="46"/>
      <x:c r="E267" s="46"/>
      <x:c r="F267" s="46"/>
      <x:c r="G267" s="46"/>
      <x:c r="H267" s="46"/>
      <x:c r="I267" s="46"/>
      <x:c r="J267" s="46"/>
      <x:c r="K267" s="46"/>
      <x:c r="L267" s="46"/>
    </x:row>
    <x:row r="268" ht="25" customHeight="1">
      <x:c r="A268" s="46" t="str">
        <x:f>IF(COUNTA(B268:L268)&gt;0,"257",IF(ISNUMBER($G$7),IF(AND($G$7&gt;=1,$G$7&lt;=500,$G$7=INT($G$7)),IF(257&lt;=$G$7,"257",""),""),""))</x:f>
      </x:c>
      <x:c r="B268" s="46"/>
      <x:c r="C268" s="46"/>
      <x:c r="D268" s="46"/>
      <x:c r="E268" s="46"/>
      <x:c r="F268" s="46"/>
      <x:c r="G268" s="46"/>
      <x:c r="H268" s="46"/>
      <x:c r="I268" s="46"/>
      <x:c r="J268" s="46"/>
      <x:c r="K268" s="46"/>
      <x:c r="L268" s="46"/>
    </x:row>
    <x:row r="269" ht="25" customHeight="1">
      <x:c r="A269" s="46" t="str">
        <x:f>IF(COUNTA(B269:L269)&gt;0,"258",IF(ISNUMBER($G$7),IF(AND($G$7&gt;=1,$G$7&lt;=500,$G$7=INT($G$7)),IF(258&lt;=$G$7,"258",""),""),""))</x:f>
      </x:c>
      <x:c r="B269" s="46"/>
      <x:c r="C269" s="46"/>
      <x:c r="D269" s="46"/>
      <x:c r="E269" s="46"/>
      <x:c r="F269" s="46"/>
      <x:c r="G269" s="46"/>
      <x:c r="H269" s="46"/>
      <x:c r="I269" s="46"/>
      <x:c r="J269" s="46"/>
      <x:c r="K269" s="46"/>
      <x:c r="L269" s="46"/>
    </x:row>
    <x:row r="270" ht="25" customHeight="1">
      <x:c r="A270" s="46" t="str">
        <x:f>IF(COUNTA(B270:L270)&gt;0,"259",IF(ISNUMBER($G$7),IF(AND($G$7&gt;=1,$G$7&lt;=500,$G$7=INT($G$7)),IF(259&lt;=$G$7,"259",""),""),""))</x:f>
      </x:c>
      <x:c r="B270" s="46"/>
      <x:c r="C270" s="46"/>
      <x:c r="D270" s="46"/>
      <x:c r="E270" s="46"/>
      <x:c r="F270" s="46"/>
      <x:c r="G270" s="46"/>
      <x:c r="H270" s="46"/>
      <x:c r="I270" s="46"/>
      <x:c r="J270" s="46"/>
      <x:c r="K270" s="46"/>
      <x:c r="L270" s="46"/>
    </x:row>
    <x:row r="271" ht="25" customHeight="1">
      <x:c r="A271" s="46" t="str">
        <x:f>IF(COUNTA(B271:L271)&gt;0,"260",IF(ISNUMBER($G$7),IF(AND($G$7&gt;=1,$G$7&lt;=500,$G$7=INT($G$7)),IF(260&lt;=$G$7,"260",""),""),""))</x:f>
      </x:c>
      <x:c r="B271" s="46"/>
      <x:c r="C271" s="46"/>
      <x:c r="D271" s="46"/>
      <x:c r="E271" s="46"/>
      <x:c r="F271" s="46"/>
      <x:c r="G271" s="46"/>
      <x:c r="H271" s="46"/>
      <x:c r="I271" s="46"/>
      <x:c r="J271" s="46"/>
      <x:c r="K271" s="46"/>
      <x:c r="L271" s="46"/>
    </x:row>
    <x:row r="272" ht="25" customHeight="1">
      <x:c r="A272" s="46" t="str">
        <x:f>IF(COUNTA(B272:L272)&gt;0,"261",IF(ISNUMBER($G$7),IF(AND($G$7&gt;=1,$G$7&lt;=500,$G$7=INT($G$7)),IF(261&lt;=$G$7,"261",""),""),""))</x:f>
      </x:c>
      <x:c r="B272" s="46"/>
      <x:c r="C272" s="46"/>
      <x:c r="D272" s="46"/>
      <x:c r="E272" s="46"/>
      <x:c r="F272" s="46"/>
      <x:c r="G272" s="46"/>
      <x:c r="H272" s="46"/>
      <x:c r="I272" s="46"/>
      <x:c r="J272" s="46"/>
      <x:c r="K272" s="46"/>
      <x:c r="L272" s="46"/>
    </x:row>
    <x:row r="273" ht="25" customHeight="1">
      <x:c r="A273" s="46" t="str">
        <x:f>IF(COUNTA(B273:L273)&gt;0,"262",IF(ISNUMBER($G$7),IF(AND($G$7&gt;=1,$G$7&lt;=500,$G$7=INT($G$7)),IF(262&lt;=$G$7,"262",""),""),""))</x:f>
      </x:c>
      <x:c r="B273" s="46"/>
      <x:c r="C273" s="46"/>
      <x:c r="D273" s="46"/>
      <x:c r="E273" s="46"/>
      <x:c r="F273" s="46"/>
      <x:c r="G273" s="46"/>
      <x:c r="H273" s="46"/>
      <x:c r="I273" s="46"/>
      <x:c r="J273" s="46"/>
      <x:c r="K273" s="46"/>
      <x:c r="L273" s="46"/>
    </x:row>
    <x:row r="274" ht="25" customHeight="1">
      <x:c r="A274" s="46" t="str">
        <x:f>IF(COUNTA(B274:L274)&gt;0,"263",IF(ISNUMBER($G$7),IF(AND($G$7&gt;=1,$G$7&lt;=500,$G$7=INT($G$7)),IF(263&lt;=$G$7,"263",""),""),""))</x:f>
      </x:c>
      <x:c r="B274" s="46"/>
      <x:c r="C274" s="46"/>
      <x:c r="D274" s="46"/>
      <x:c r="E274" s="46"/>
      <x:c r="F274" s="46"/>
      <x:c r="G274" s="46"/>
      <x:c r="H274" s="46"/>
      <x:c r="I274" s="46"/>
      <x:c r="J274" s="46"/>
      <x:c r="K274" s="46"/>
      <x:c r="L274" s="46"/>
    </x:row>
    <x:row r="275" ht="25" customHeight="1">
      <x:c r="A275" s="46" t="str">
        <x:f>IF(COUNTA(B275:L275)&gt;0,"264",IF(ISNUMBER($G$7),IF(AND($G$7&gt;=1,$G$7&lt;=500,$G$7=INT($G$7)),IF(264&lt;=$G$7,"264",""),""),""))</x:f>
      </x:c>
      <x:c r="B275" s="46"/>
      <x:c r="C275" s="46"/>
      <x:c r="D275" s="46"/>
      <x:c r="E275" s="46"/>
      <x:c r="F275" s="46"/>
      <x:c r="G275" s="46"/>
      <x:c r="H275" s="46"/>
      <x:c r="I275" s="46"/>
      <x:c r="J275" s="46"/>
      <x:c r="K275" s="46"/>
      <x:c r="L275" s="46"/>
    </x:row>
    <x:row r="276" ht="25" customHeight="1">
      <x:c r="A276" s="46" t="str">
        <x:f>IF(COUNTA(B276:L276)&gt;0,"265",IF(ISNUMBER($G$7),IF(AND($G$7&gt;=1,$G$7&lt;=500,$G$7=INT($G$7)),IF(265&lt;=$G$7,"265",""),""),""))</x:f>
      </x:c>
      <x:c r="B276" s="46"/>
      <x:c r="C276" s="46"/>
      <x:c r="D276" s="46"/>
      <x:c r="E276" s="46"/>
      <x:c r="F276" s="46"/>
      <x:c r="G276" s="46"/>
      <x:c r="H276" s="46"/>
      <x:c r="I276" s="46"/>
      <x:c r="J276" s="46"/>
      <x:c r="K276" s="46"/>
      <x:c r="L276" s="46"/>
    </x:row>
    <x:row r="277" ht="25" customHeight="1">
      <x:c r="A277" s="46" t="str">
        <x:f>IF(COUNTA(B277:L277)&gt;0,"266",IF(ISNUMBER($G$7),IF(AND($G$7&gt;=1,$G$7&lt;=500,$G$7=INT($G$7)),IF(266&lt;=$G$7,"266",""),""),""))</x:f>
      </x:c>
      <x:c r="B277" s="46"/>
      <x:c r="C277" s="46"/>
      <x:c r="D277" s="46"/>
      <x:c r="E277" s="46"/>
      <x:c r="F277" s="46"/>
      <x:c r="G277" s="46"/>
      <x:c r="H277" s="46"/>
      <x:c r="I277" s="46"/>
      <x:c r="J277" s="46"/>
      <x:c r="K277" s="46"/>
      <x:c r="L277" s="46"/>
    </x:row>
    <x:row r="278" ht="25" customHeight="1">
      <x:c r="A278" s="46" t="str">
        <x:f>IF(COUNTA(B278:L278)&gt;0,"267",IF(ISNUMBER($G$7),IF(AND($G$7&gt;=1,$G$7&lt;=500,$G$7=INT($G$7)),IF(267&lt;=$G$7,"267",""),""),""))</x:f>
      </x:c>
      <x:c r="B278" s="46"/>
      <x:c r="C278" s="46"/>
      <x:c r="D278" s="46"/>
      <x:c r="E278" s="46"/>
      <x:c r="F278" s="46"/>
      <x:c r="G278" s="46"/>
      <x:c r="H278" s="46"/>
      <x:c r="I278" s="46"/>
      <x:c r="J278" s="46"/>
      <x:c r="K278" s="46"/>
      <x:c r="L278" s="46"/>
    </x:row>
    <x:row r="279" ht="25" customHeight="1">
      <x:c r="A279" s="46" t="str">
        <x:f>IF(COUNTA(B279:L279)&gt;0,"268",IF(ISNUMBER($G$7),IF(AND($G$7&gt;=1,$G$7&lt;=500,$G$7=INT($G$7)),IF(268&lt;=$G$7,"268",""),""),""))</x:f>
      </x:c>
      <x:c r="B279" s="46"/>
      <x:c r="C279" s="46"/>
      <x:c r="D279" s="46"/>
      <x:c r="E279" s="46"/>
      <x:c r="F279" s="46"/>
      <x:c r="G279" s="46"/>
      <x:c r="H279" s="46"/>
      <x:c r="I279" s="46"/>
      <x:c r="J279" s="46"/>
      <x:c r="K279" s="46"/>
      <x:c r="L279" s="46"/>
    </x:row>
    <x:row r="280" ht="25" customHeight="1">
      <x:c r="A280" s="46" t="str">
        <x:f>IF(COUNTA(B280:L280)&gt;0,"269",IF(ISNUMBER($G$7),IF(AND($G$7&gt;=1,$G$7&lt;=500,$G$7=INT($G$7)),IF(269&lt;=$G$7,"269",""),""),""))</x:f>
      </x:c>
      <x:c r="B280" s="46"/>
      <x:c r="C280" s="46"/>
      <x:c r="D280" s="46"/>
      <x:c r="E280" s="46"/>
      <x:c r="F280" s="46"/>
      <x:c r="G280" s="46"/>
      <x:c r="H280" s="46"/>
      <x:c r="I280" s="46"/>
      <x:c r="J280" s="46"/>
      <x:c r="K280" s="46"/>
      <x:c r="L280" s="46"/>
    </x:row>
    <x:row r="281" ht="25" customHeight="1">
      <x:c r="A281" s="46" t="str">
        <x:f>IF(COUNTA(B281:L281)&gt;0,"270",IF(ISNUMBER($G$7),IF(AND($G$7&gt;=1,$G$7&lt;=500,$G$7=INT($G$7)),IF(270&lt;=$G$7,"270",""),""),""))</x:f>
      </x:c>
      <x:c r="B281" s="46"/>
      <x:c r="C281" s="46"/>
      <x:c r="D281" s="46"/>
      <x:c r="E281" s="46"/>
      <x:c r="F281" s="46"/>
      <x:c r="G281" s="46"/>
      <x:c r="H281" s="46"/>
      <x:c r="I281" s="46"/>
      <x:c r="J281" s="46"/>
      <x:c r="K281" s="46"/>
      <x:c r="L281" s="46"/>
    </x:row>
    <x:row r="282" ht="25" customHeight="1">
      <x:c r="A282" s="46" t="str">
        <x:f>IF(COUNTA(B282:L282)&gt;0,"271",IF(ISNUMBER($G$7),IF(AND($G$7&gt;=1,$G$7&lt;=500,$G$7=INT($G$7)),IF(271&lt;=$G$7,"271",""),""),""))</x:f>
      </x:c>
      <x:c r="B282" s="46"/>
      <x:c r="C282" s="46"/>
      <x:c r="D282" s="46"/>
      <x:c r="E282" s="46"/>
      <x:c r="F282" s="46"/>
      <x:c r="G282" s="46"/>
      <x:c r="H282" s="46"/>
      <x:c r="I282" s="46"/>
      <x:c r="J282" s="46"/>
      <x:c r="K282" s="46"/>
      <x:c r="L282" s="46"/>
    </x:row>
    <x:row r="283" ht="25" customHeight="1">
      <x:c r="A283" s="46" t="str">
        <x:f>IF(COUNTA(B283:L283)&gt;0,"272",IF(ISNUMBER($G$7),IF(AND($G$7&gt;=1,$G$7&lt;=500,$G$7=INT($G$7)),IF(272&lt;=$G$7,"272",""),""),""))</x:f>
      </x:c>
      <x:c r="B283" s="46"/>
      <x:c r="C283" s="46"/>
      <x:c r="D283" s="46"/>
      <x:c r="E283" s="46"/>
      <x:c r="F283" s="46"/>
      <x:c r="G283" s="46"/>
      <x:c r="H283" s="46"/>
      <x:c r="I283" s="46"/>
      <x:c r="J283" s="46"/>
      <x:c r="K283" s="46"/>
      <x:c r="L283" s="46"/>
    </x:row>
    <x:row r="284" ht="25" customHeight="1">
      <x:c r="A284" s="46" t="str">
        <x:f>IF(COUNTA(B284:L284)&gt;0,"273",IF(ISNUMBER($G$7),IF(AND($G$7&gt;=1,$G$7&lt;=500,$G$7=INT($G$7)),IF(273&lt;=$G$7,"273",""),""),""))</x:f>
      </x:c>
      <x:c r="B284" s="46"/>
      <x:c r="C284" s="46"/>
      <x:c r="D284" s="46"/>
      <x:c r="E284" s="46"/>
      <x:c r="F284" s="46"/>
      <x:c r="G284" s="46"/>
      <x:c r="H284" s="46"/>
      <x:c r="I284" s="46"/>
      <x:c r="J284" s="46"/>
      <x:c r="K284" s="46"/>
      <x:c r="L284" s="46"/>
    </x:row>
    <x:row r="285" ht="25" customHeight="1">
      <x:c r="A285" s="46" t="str">
        <x:f>IF(COUNTA(B285:L285)&gt;0,"274",IF(ISNUMBER($G$7),IF(AND($G$7&gt;=1,$G$7&lt;=500,$G$7=INT($G$7)),IF(274&lt;=$G$7,"274",""),""),""))</x:f>
      </x:c>
      <x:c r="B285" s="46"/>
      <x:c r="C285" s="46"/>
      <x:c r="D285" s="46"/>
      <x:c r="E285" s="46"/>
      <x:c r="F285" s="46"/>
      <x:c r="G285" s="46"/>
      <x:c r="H285" s="46"/>
      <x:c r="I285" s="46"/>
      <x:c r="J285" s="46"/>
      <x:c r="K285" s="46"/>
      <x:c r="L285" s="46"/>
    </x:row>
    <x:row r="286" ht="25" customHeight="1">
      <x:c r="A286" s="46" t="str">
        <x:f>IF(COUNTA(B286:L286)&gt;0,"275",IF(ISNUMBER($G$7),IF(AND($G$7&gt;=1,$G$7&lt;=500,$G$7=INT($G$7)),IF(275&lt;=$G$7,"275",""),""),""))</x:f>
      </x:c>
      <x:c r="B286" s="46"/>
      <x:c r="C286" s="46"/>
      <x:c r="D286" s="46"/>
      <x:c r="E286" s="46"/>
      <x:c r="F286" s="46"/>
      <x:c r="G286" s="46"/>
      <x:c r="H286" s="46"/>
      <x:c r="I286" s="46"/>
      <x:c r="J286" s="46"/>
      <x:c r="K286" s="46"/>
      <x:c r="L286" s="46"/>
    </x:row>
    <x:row r="287" ht="25" customHeight="1">
      <x:c r="A287" s="46" t="str">
        <x:f>IF(COUNTA(B287:L287)&gt;0,"276",IF(ISNUMBER($G$7),IF(AND($G$7&gt;=1,$G$7&lt;=500,$G$7=INT($G$7)),IF(276&lt;=$G$7,"276",""),""),""))</x:f>
      </x:c>
      <x:c r="B287" s="46"/>
      <x:c r="C287" s="46"/>
      <x:c r="D287" s="46"/>
      <x:c r="E287" s="46"/>
      <x:c r="F287" s="46"/>
      <x:c r="G287" s="46"/>
      <x:c r="H287" s="46"/>
      <x:c r="I287" s="46"/>
      <x:c r="J287" s="46"/>
      <x:c r="K287" s="46"/>
      <x:c r="L287" s="46"/>
    </x:row>
    <x:row r="288" ht="25" customHeight="1">
      <x:c r="A288" s="46" t="str">
        <x:f>IF(COUNTA(B288:L288)&gt;0,"277",IF(ISNUMBER($G$7),IF(AND($G$7&gt;=1,$G$7&lt;=500,$G$7=INT($G$7)),IF(277&lt;=$G$7,"277",""),""),""))</x:f>
      </x:c>
      <x:c r="B288" s="46"/>
      <x:c r="C288" s="46"/>
      <x:c r="D288" s="46"/>
      <x:c r="E288" s="46"/>
      <x:c r="F288" s="46"/>
      <x:c r="G288" s="46"/>
      <x:c r="H288" s="46"/>
      <x:c r="I288" s="46"/>
      <x:c r="J288" s="46"/>
      <x:c r="K288" s="46"/>
      <x:c r="L288" s="46"/>
    </x:row>
    <x:row r="289" ht="25" customHeight="1">
      <x:c r="A289" s="46" t="str">
        <x:f>IF(COUNTA(B289:L289)&gt;0,"278",IF(ISNUMBER($G$7),IF(AND($G$7&gt;=1,$G$7&lt;=500,$G$7=INT($G$7)),IF(278&lt;=$G$7,"278",""),""),""))</x:f>
      </x:c>
      <x:c r="B289" s="46"/>
      <x:c r="C289" s="46"/>
      <x:c r="D289" s="46"/>
      <x:c r="E289" s="46"/>
      <x:c r="F289" s="46"/>
      <x:c r="G289" s="46"/>
      <x:c r="H289" s="46"/>
      <x:c r="I289" s="46"/>
      <x:c r="J289" s="46"/>
      <x:c r="K289" s="46"/>
      <x:c r="L289" s="46"/>
    </x:row>
    <x:row r="290" ht="25" customHeight="1">
      <x:c r="A290" s="46" t="str">
        <x:f>IF(COUNTA(B290:L290)&gt;0,"279",IF(ISNUMBER($G$7),IF(AND($G$7&gt;=1,$G$7&lt;=500,$G$7=INT($G$7)),IF(279&lt;=$G$7,"279",""),""),""))</x:f>
      </x:c>
      <x:c r="B290" s="46"/>
      <x:c r="C290" s="46"/>
      <x:c r="D290" s="46"/>
      <x:c r="E290" s="46"/>
      <x:c r="F290" s="46"/>
      <x:c r="G290" s="46"/>
      <x:c r="H290" s="46"/>
      <x:c r="I290" s="46"/>
      <x:c r="J290" s="46"/>
      <x:c r="K290" s="46"/>
      <x:c r="L290" s="46"/>
    </x:row>
    <x:row r="291" ht="25" customHeight="1">
      <x:c r="A291" s="46" t="str">
        <x:f>IF(COUNTA(B291:L291)&gt;0,"280",IF(ISNUMBER($G$7),IF(AND($G$7&gt;=1,$G$7&lt;=500,$G$7=INT($G$7)),IF(280&lt;=$G$7,"280",""),""),""))</x:f>
      </x:c>
      <x:c r="B291" s="46"/>
      <x:c r="C291" s="46"/>
      <x:c r="D291" s="46"/>
      <x:c r="E291" s="46"/>
      <x:c r="F291" s="46"/>
      <x:c r="G291" s="46"/>
      <x:c r="H291" s="46"/>
      <x:c r="I291" s="46"/>
      <x:c r="J291" s="46"/>
      <x:c r="K291" s="46"/>
      <x:c r="L291" s="46"/>
    </x:row>
    <x:row r="292" ht="25" customHeight="1">
      <x:c r="A292" s="46" t="str">
        <x:f>IF(COUNTA(B292:L292)&gt;0,"281",IF(ISNUMBER($G$7),IF(AND($G$7&gt;=1,$G$7&lt;=500,$G$7=INT($G$7)),IF(281&lt;=$G$7,"281",""),""),""))</x:f>
      </x:c>
      <x:c r="B292" s="46"/>
      <x:c r="C292" s="46"/>
      <x:c r="D292" s="46"/>
      <x:c r="E292" s="46"/>
      <x:c r="F292" s="46"/>
      <x:c r="G292" s="46"/>
      <x:c r="H292" s="46"/>
      <x:c r="I292" s="46"/>
      <x:c r="J292" s="46"/>
      <x:c r="K292" s="46"/>
      <x:c r="L292" s="46"/>
    </x:row>
    <x:row r="293" ht="25" customHeight="1">
      <x:c r="A293" s="46" t="str">
        <x:f>IF(COUNTA(B293:L293)&gt;0,"282",IF(ISNUMBER($G$7),IF(AND($G$7&gt;=1,$G$7&lt;=500,$G$7=INT($G$7)),IF(282&lt;=$G$7,"282",""),""),""))</x:f>
      </x:c>
      <x:c r="B293" s="46"/>
      <x:c r="C293" s="46"/>
      <x:c r="D293" s="46"/>
      <x:c r="E293" s="46"/>
      <x:c r="F293" s="46"/>
      <x:c r="G293" s="46"/>
      <x:c r="H293" s="46"/>
      <x:c r="I293" s="46"/>
      <x:c r="J293" s="46"/>
      <x:c r="K293" s="46"/>
      <x:c r="L293" s="46"/>
    </x:row>
    <x:row r="294" ht="25" customHeight="1">
      <x:c r="A294" s="46" t="str">
        <x:f>IF(COUNTA(B294:L294)&gt;0,"283",IF(ISNUMBER($G$7),IF(AND($G$7&gt;=1,$G$7&lt;=500,$G$7=INT($G$7)),IF(283&lt;=$G$7,"283",""),""),""))</x:f>
      </x:c>
      <x:c r="B294" s="46"/>
      <x:c r="C294" s="46"/>
      <x:c r="D294" s="46"/>
      <x:c r="E294" s="46"/>
      <x:c r="F294" s="46"/>
      <x:c r="G294" s="46"/>
      <x:c r="H294" s="46"/>
      <x:c r="I294" s="46"/>
      <x:c r="J294" s="46"/>
      <x:c r="K294" s="46"/>
      <x:c r="L294" s="46"/>
    </x:row>
    <x:row r="295" ht="25" customHeight="1">
      <x:c r="A295" s="46" t="str">
        <x:f>IF(COUNTA(B295:L295)&gt;0,"284",IF(ISNUMBER($G$7),IF(AND($G$7&gt;=1,$G$7&lt;=500,$G$7=INT($G$7)),IF(284&lt;=$G$7,"284",""),""),""))</x:f>
      </x:c>
      <x:c r="B295" s="46"/>
      <x:c r="C295" s="46"/>
      <x:c r="D295" s="46"/>
      <x:c r="E295" s="46"/>
      <x:c r="F295" s="46"/>
      <x:c r="G295" s="46"/>
      <x:c r="H295" s="46"/>
      <x:c r="I295" s="46"/>
      <x:c r="J295" s="46"/>
      <x:c r="K295" s="46"/>
      <x:c r="L295" s="46"/>
    </x:row>
    <x:row r="296" ht="25" customHeight="1">
      <x:c r="A296" s="46" t="str">
        <x:f>IF(COUNTA(B296:L296)&gt;0,"285",IF(ISNUMBER($G$7),IF(AND($G$7&gt;=1,$G$7&lt;=500,$G$7=INT($G$7)),IF(285&lt;=$G$7,"285",""),""),""))</x:f>
      </x:c>
      <x:c r="B296" s="46"/>
      <x:c r="C296" s="46"/>
      <x:c r="D296" s="46"/>
      <x:c r="E296" s="46"/>
      <x:c r="F296" s="46"/>
      <x:c r="G296" s="46"/>
      <x:c r="H296" s="46"/>
      <x:c r="I296" s="46"/>
      <x:c r="J296" s="46"/>
      <x:c r="K296" s="46"/>
      <x:c r="L296" s="46"/>
    </x:row>
    <x:row r="297" ht="25" customHeight="1">
      <x:c r="A297" s="46" t="str">
        <x:f>IF(COUNTA(B297:L297)&gt;0,"286",IF(ISNUMBER($G$7),IF(AND($G$7&gt;=1,$G$7&lt;=500,$G$7=INT($G$7)),IF(286&lt;=$G$7,"286",""),""),""))</x:f>
      </x:c>
      <x:c r="B297" s="46"/>
      <x:c r="C297" s="46"/>
      <x:c r="D297" s="46"/>
      <x:c r="E297" s="46"/>
      <x:c r="F297" s="46"/>
      <x:c r="G297" s="46"/>
      <x:c r="H297" s="46"/>
      <x:c r="I297" s="46"/>
      <x:c r="J297" s="46"/>
      <x:c r="K297" s="46"/>
      <x:c r="L297" s="46"/>
    </x:row>
    <x:row r="298" ht="25" customHeight="1">
      <x:c r="A298" s="46" t="str">
        <x:f>IF(COUNTA(B298:L298)&gt;0,"287",IF(ISNUMBER($G$7),IF(AND($G$7&gt;=1,$G$7&lt;=500,$G$7=INT($G$7)),IF(287&lt;=$G$7,"287",""),""),""))</x:f>
      </x:c>
      <x:c r="B298" s="46"/>
      <x:c r="C298" s="46"/>
      <x:c r="D298" s="46"/>
      <x:c r="E298" s="46"/>
      <x:c r="F298" s="46"/>
      <x:c r="G298" s="46"/>
      <x:c r="H298" s="46"/>
      <x:c r="I298" s="46"/>
      <x:c r="J298" s="46"/>
      <x:c r="K298" s="46"/>
      <x:c r="L298" s="46"/>
    </x:row>
    <x:row r="299" ht="25" customHeight="1">
      <x:c r="A299" s="46" t="str">
        <x:f>IF(COUNTA(B299:L299)&gt;0,"288",IF(ISNUMBER($G$7),IF(AND($G$7&gt;=1,$G$7&lt;=500,$G$7=INT($G$7)),IF(288&lt;=$G$7,"288",""),""),""))</x:f>
      </x:c>
      <x:c r="B299" s="46"/>
      <x:c r="C299" s="46"/>
      <x:c r="D299" s="46"/>
      <x:c r="E299" s="46"/>
      <x:c r="F299" s="46"/>
      <x:c r="G299" s="46"/>
      <x:c r="H299" s="46"/>
      <x:c r="I299" s="46"/>
      <x:c r="J299" s="46"/>
      <x:c r="K299" s="46"/>
      <x:c r="L299" s="46"/>
    </x:row>
    <x:row r="300" ht="25" customHeight="1">
      <x:c r="A300" s="46" t="str">
        <x:f>IF(COUNTA(B300:L300)&gt;0,"289",IF(ISNUMBER($G$7),IF(AND($G$7&gt;=1,$G$7&lt;=500,$G$7=INT($G$7)),IF(289&lt;=$G$7,"289",""),""),""))</x:f>
      </x:c>
      <x:c r="B300" s="46"/>
      <x:c r="C300" s="46"/>
      <x:c r="D300" s="46"/>
      <x:c r="E300" s="46"/>
      <x:c r="F300" s="46"/>
      <x:c r="G300" s="46"/>
      <x:c r="H300" s="46"/>
      <x:c r="I300" s="46"/>
      <x:c r="J300" s="46"/>
      <x:c r="K300" s="46"/>
      <x:c r="L300" s="46"/>
    </x:row>
    <x:row r="301" ht="25" customHeight="1">
      <x:c r="A301" s="46" t="str">
        <x:f>IF(COUNTA(B301:L301)&gt;0,"290",IF(ISNUMBER($G$7),IF(AND($G$7&gt;=1,$G$7&lt;=500,$G$7=INT($G$7)),IF(290&lt;=$G$7,"290",""),""),""))</x:f>
      </x:c>
      <x:c r="B301" s="46"/>
      <x:c r="C301" s="46"/>
      <x:c r="D301" s="46"/>
      <x:c r="E301" s="46"/>
      <x:c r="F301" s="46"/>
      <x:c r="G301" s="46"/>
      <x:c r="H301" s="46"/>
      <x:c r="I301" s="46"/>
      <x:c r="J301" s="46"/>
      <x:c r="K301" s="46"/>
      <x:c r="L301" s="46"/>
    </x:row>
    <x:row r="302" ht="25" customHeight="1">
      <x:c r="A302" s="46" t="str">
        <x:f>IF(COUNTA(B302:L302)&gt;0,"291",IF(ISNUMBER($G$7),IF(AND($G$7&gt;=1,$G$7&lt;=500,$G$7=INT($G$7)),IF(291&lt;=$G$7,"291",""),""),""))</x:f>
      </x:c>
      <x:c r="B302" s="46"/>
      <x:c r="C302" s="46"/>
      <x:c r="D302" s="46"/>
      <x:c r="E302" s="46"/>
      <x:c r="F302" s="46"/>
      <x:c r="G302" s="46"/>
      <x:c r="H302" s="46"/>
      <x:c r="I302" s="46"/>
      <x:c r="J302" s="46"/>
      <x:c r="K302" s="46"/>
      <x:c r="L302" s="46"/>
    </x:row>
    <x:row r="303" ht="25" customHeight="1">
      <x:c r="A303" s="46" t="str">
        <x:f>IF(COUNTA(B303:L303)&gt;0,"292",IF(ISNUMBER($G$7),IF(AND($G$7&gt;=1,$G$7&lt;=500,$G$7=INT($G$7)),IF(292&lt;=$G$7,"292",""),""),""))</x:f>
      </x:c>
      <x:c r="B303" s="46"/>
      <x:c r="C303" s="46"/>
      <x:c r="D303" s="46"/>
      <x:c r="E303" s="46"/>
      <x:c r="F303" s="46"/>
      <x:c r="G303" s="46"/>
      <x:c r="H303" s="46"/>
      <x:c r="I303" s="46"/>
      <x:c r="J303" s="46"/>
      <x:c r="K303" s="46"/>
      <x:c r="L303" s="46"/>
    </x:row>
    <x:row r="304" ht="25" customHeight="1">
      <x:c r="A304" s="46" t="str">
        <x:f>IF(COUNTA(B304:L304)&gt;0,"293",IF(ISNUMBER($G$7),IF(AND($G$7&gt;=1,$G$7&lt;=500,$G$7=INT($G$7)),IF(293&lt;=$G$7,"293",""),""),""))</x:f>
      </x:c>
      <x:c r="B304" s="46"/>
      <x:c r="C304" s="46"/>
      <x:c r="D304" s="46"/>
      <x:c r="E304" s="46"/>
      <x:c r="F304" s="46"/>
      <x:c r="G304" s="46"/>
      <x:c r="H304" s="46"/>
      <x:c r="I304" s="46"/>
      <x:c r="J304" s="46"/>
      <x:c r="K304" s="46"/>
      <x:c r="L304" s="46"/>
    </x:row>
    <x:row r="305" ht="25" customHeight="1">
      <x:c r="A305" s="46" t="str">
        <x:f>IF(COUNTA(B305:L305)&gt;0,"294",IF(ISNUMBER($G$7),IF(AND($G$7&gt;=1,$G$7&lt;=500,$G$7=INT($G$7)),IF(294&lt;=$G$7,"294",""),""),""))</x:f>
      </x:c>
      <x:c r="B305" s="46"/>
      <x:c r="C305" s="46"/>
      <x:c r="D305" s="46"/>
      <x:c r="E305" s="46"/>
      <x:c r="F305" s="46"/>
      <x:c r="G305" s="46"/>
      <x:c r="H305" s="46"/>
      <x:c r="I305" s="46"/>
      <x:c r="J305" s="46"/>
      <x:c r="K305" s="46"/>
      <x:c r="L305" s="46"/>
    </x:row>
    <x:row r="306" ht="25" customHeight="1">
      <x:c r="A306" s="46" t="str">
        <x:f>IF(COUNTA(B306:L306)&gt;0,"295",IF(ISNUMBER($G$7),IF(AND($G$7&gt;=1,$G$7&lt;=500,$G$7=INT($G$7)),IF(295&lt;=$G$7,"295",""),""),""))</x:f>
      </x:c>
      <x:c r="B306" s="46"/>
      <x:c r="C306" s="46"/>
      <x:c r="D306" s="46"/>
      <x:c r="E306" s="46"/>
      <x:c r="F306" s="46"/>
      <x:c r="G306" s="46"/>
      <x:c r="H306" s="46"/>
      <x:c r="I306" s="46"/>
      <x:c r="J306" s="46"/>
      <x:c r="K306" s="46"/>
      <x:c r="L306" s="46"/>
    </x:row>
    <x:row r="307" ht="25" customHeight="1">
      <x:c r="A307" s="46" t="str">
        <x:f>IF(COUNTA(B307:L307)&gt;0,"296",IF(ISNUMBER($G$7),IF(AND($G$7&gt;=1,$G$7&lt;=500,$G$7=INT($G$7)),IF(296&lt;=$G$7,"296",""),""),""))</x:f>
      </x:c>
      <x:c r="B307" s="46"/>
      <x:c r="C307" s="46"/>
      <x:c r="D307" s="46"/>
      <x:c r="E307" s="46"/>
      <x:c r="F307" s="46"/>
      <x:c r="G307" s="46"/>
      <x:c r="H307" s="46"/>
      <x:c r="I307" s="46"/>
      <x:c r="J307" s="46"/>
      <x:c r="K307" s="46"/>
      <x:c r="L307" s="46"/>
    </x:row>
    <x:row r="308" ht="25" customHeight="1">
      <x:c r="A308" s="46" t="str">
        <x:f>IF(COUNTA(B308:L308)&gt;0,"297",IF(ISNUMBER($G$7),IF(AND($G$7&gt;=1,$G$7&lt;=500,$G$7=INT($G$7)),IF(297&lt;=$G$7,"297",""),""),""))</x:f>
      </x:c>
      <x:c r="B308" s="46"/>
      <x:c r="C308" s="46"/>
      <x:c r="D308" s="46"/>
      <x:c r="E308" s="46"/>
      <x:c r="F308" s="46"/>
      <x:c r="G308" s="46"/>
      <x:c r="H308" s="46"/>
      <x:c r="I308" s="46"/>
      <x:c r="J308" s="46"/>
      <x:c r="K308" s="46"/>
      <x:c r="L308" s="46"/>
    </x:row>
    <x:row r="309" ht="25" customHeight="1">
      <x:c r="A309" s="46" t="str">
        <x:f>IF(COUNTA(B309:L309)&gt;0,"298",IF(ISNUMBER($G$7),IF(AND($G$7&gt;=1,$G$7&lt;=500,$G$7=INT($G$7)),IF(298&lt;=$G$7,"298",""),""),""))</x:f>
      </x:c>
      <x:c r="B309" s="46"/>
      <x:c r="C309" s="46"/>
      <x:c r="D309" s="46"/>
      <x:c r="E309" s="46"/>
      <x:c r="F309" s="46"/>
      <x:c r="G309" s="46"/>
      <x:c r="H309" s="46"/>
      <x:c r="I309" s="46"/>
      <x:c r="J309" s="46"/>
      <x:c r="K309" s="46"/>
      <x:c r="L309" s="46"/>
    </x:row>
    <x:row r="310" ht="25" customHeight="1">
      <x:c r="A310" s="46" t="str">
        <x:f>IF(COUNTA(B310:L310)&gt;0,"299",IF(ISNUMBER($G$7),IF(AND($G$7&gt;=1,$G$7&lt;=500,$G$7=INT($G$7)),IF(299&lt;=$G$7,"299",""),""),""))</x:f>
      </x:c>
      <x:c r="B310" s="46"/>
      <x:c r="C310" s="46"/>
      <x:c r="D310" s="46"/>
      <x:c r="E310" s="46"/>
      <x:c r="F310" s="46"/>
      <x:c r="G310" s="46"/>
      <x:c r="H310" s="46"/>
      <x:c r="I310" s="46"/>
      <x:c r="J310" s="46"/>
      <x:c r="K310" s="46"/>
      <x:c r="L310" s="46"/>
    </x:row>
    <x:row r="311" ht="25" customHeight="1">
      <x:c r="A311" s="46" t="str">
        <x:f>IF(COUNTA(B311:L311)&gt;0,"300",IF(ISNUMBER($G$7),IF(AND($G$7&gt;=1,$G$7&lt;=500,$G$7=INT($G$7)),IF(300&lt;=$G$7,"300",""),""),""))</x:f>
      </x:c>
      <x:c r="B311" s="46"/>
      <x:c r="C311" s="46"/>
      <x:c r="D311" s="46"/>
      <x:c r="E311" s="46"/>
      <x:c r="F311" s="46"/>
      <x:c r="G311" s="46"/>
      <x:c r="H311" s="46"/>
      <x:c r="I311" s="46"/>
      <x:c r="J311" s="46"/>
      <x:c r="K311" s="46"/>
      <x:c r="L311" s="46"/>
    </x:row>
    <x:row r="312" ht="25" customHeight="1">
      <x:c r="A312" s="46" t="str">
        <x:f>IF(COUNTA(B312:L312)&gt;0,"301",IF(ISNUMBER($G$7),IF(AND($G$7&gt;=1,$G$7&lt;=500,$G$7=INT($G$7)),IF(301&lt;=$G$7,"301",""),""),""))</x:f>
      </x:c>
      <x:c r="B312" s="46"/>
      <x:c r="C312" s="46"/>
      <x:c r="D312" s="46"/>
      <x:c r="E312" s="46"/>
      <x:c r="F312" s="46"/>
      <x:c r="G312" s="46"/>
      <x:c r="H312" s="46"/>
      <x:c r="I312" s="46"/>
      <x:c r="J312" s="46"/>
      <x:c r="K312" s="46"/>
      <x:c r="L312" s="46"/>
    </x:row>
    <x:row r="313" ht="25" customHeight="1">
      <x:c r="A313" s="46" t="str">
        <x:f>IF(COUNTA(B313:L313)&gt;0,"302",IF(ISNUMBER($G$7),IF(AND($G$7&gt;=1,$G$7&lt;=500,$G$7=INT($G$7)),IF(302&lt;=$G$7,"302",""),""),""))</x:f>
      </x:c>
      <x:c r="B313" s="46"/>
      <x:c r="C313" s="46"/>
      <x:c r="D313" s="46"/>
      <x:c r="E313" s="46"/>
      <x:c r="F313" s="46"/>
      <x:c r="G313" s="46"/>
      <x:c r="H313" s="46"/>
      <x:c r="I313" s="46"/>
      <x:c r="J313" s="46"/>
      <x:c r="K313" s="46"/>
      <x:c r="L313" s="46"/>
    </x:row>
    <x:row r="314" ht="25" customHeight="1">
      <x:c r="A314" s="46" t="str">
        <x:f>IF(COUNTA(B314:L314)&gt;0,"303",IF(ISNUMBER($G$7),IF(AND($G$7&gt;=1,$G$7&lt;=500,$G$7=INT($G$7)),IF(303&lt;=$G$7,"303",""),""),""))</x:f>
      </x:c>
      <x:c r="B314" s="46"/>
      <x:c r="C314" s="46"/>
      <x:c r="D314" s="46"/>
      <x:c r="E314" s="46"/>
      <x:c r="F314" s="46"/>
      <x:c r="G314" s="46"/>
      <x:c r="H314" s="46"/>
      <x:c r="I314" s="46"/>
      <x:c r="J314" s="46"/>
      <x:c r="K314" s="46"/>
      <x:c r="L314" s="46"/>
    </x:row>
    <x:row r="315" ht="25" customHeight="1">
      <x:c r="A315" s="46" t="str">
        <x:f>IF(COUNTA(B315:L315)&gt;0,"304",IF(ISNUMBER($G$7),IF(AND($G$7&gt;=1,$G$7&lt;=500,$G$7=INT($G$7)),IF(304&lt;=$G$7,"304",""),""),""))</x:f>
      </x:c>
      <x:c r="B315" s="46"/>
      <x:c r="C315" s="46"/>
      <x:c r="D315" s="46"/>
      <x:c r="E315" s="46"/>
      <x:c r="F315" s="46"/>
      <x:c r="G315" s="46"/>
      <x:c r="H315" s="46"/>
      <x:c r="I315" s="46"/>
      <x:c r="J315" s="46"/>
      <x:c r="K315" s="46"/>
      <x:c r="L315" s="46"/>
    </x:row>
    <x:row r="316" ht="25" customHeight="1">
      <x:c r="A316" s="46" t="str">
        <x:f>IF(COUNTA(B316:L316)&gt;0,"305",IF(ISNUMBER($G$7),IF(AND($G$7&gt;=1,$G$7&lt;=500,$G$7=INT($G$7)),IF(305&lt;=$G$7,"305",""),""),""))</x:f>
      </x:c>
      <x:c r="B316" s="46"/>
      <x:c r="C316" s="46"/>
      <x:c r="D316" s="46"/>
      <x:c r="E316" s="46"/>
      <x:c r="F316" s="46"/>
      <x:c r="G316" s="46"/>
      <x:c r="H316" s="46"/>
      <x:c r="I316" s="46"/>
      <x:c r="J316" s="46"/>
      <x:c r="K316" s="46"/>
      <x:c r="L316" s="46"/>
    </x:row>
    <x:row r="317" ht="25" customHeight="1">
      <x:c r="A317" s="46" t="str">
        <x:f>IF(COUNTA(B317:L317)&gt;0,"306",IF(ISNUMBER($G$7),IF(AND($G$7&gt;=1,$G$7&lt;=500,$G$7=INT($G$7)),IF(306&lt;=$G$7,"306",""),""),""))</x:f>
      </x:c>
      <x:c r="B317" s="46"/>
      <x:c r="C317" s="46"/>
      <x:c r="D317" s="46"/>
      <x:c r="E317" s="46"/>
      <x:c r="F317" s="46"/>
      <x:c r="G317" s="46"/>
      <x:c r="H317" s="46"/>
      <x:c r="I317" s="46"/>
      <x:c r="J317" s="46"/>
      <x:c r="K317" s="46"/>
      <x:c r="L317" s="46"/>
    </x:row>
    <x:row r="318" ht="25" customHeight="1">
      <x:c r="A318" s="46" t="str">
        <x:f>IF(COUNTA(B318:L318)&gt;0,"307",IF(ISNUMBER($G$7),IF(AND($G$7&gt;=1,$G$7&lt;=500,$G$7=INT($G$7)),IF(307&lt;=$G$7,"307",""),""),""))</x:f>
      </x:c>
      <x:c r="B318" s="46"/>
      <x:c r="C318" s="46"/>
      <x:c r="D318" s="46"/>
      <x:c r="E318" s="46"/>
      <x:c r="F318" s="46"/>
      <x:c r="G318" s="46"/>
      <x:c r="H318" s="46"/>
      <x:c r="I318" s="46"/>
      <x:c r="J318" s="46"/>
      <x:c r="K318" s="46"/>
      <x:c r="L318" s="46"/>
    </x:row>
    <x:row r="319" ht="25" customHeight="1">
      <x:c r="A319" s="46" t="str">
        <x:f>IF(COUNTA(B319:L319)&gt;0,"308",IF(ISNUMBER($G$7),IF(AND($G$7&gt;=1,$G$7&lt;=500,$G$7=INT($G$7)),IF(308&lt;=$G$7,"308",""),""),""))</x:f>
      </x:c>
      <x:c r="B319" s="46"/>
      <x:c r="C319" s="46"/>
      <x:c r="D319" s="46"/>
      <x:c r="E319" s="46"/>
      <x:c r="F319" s="46"/>
      <x:c r="G319" s="46"/>
      <x:c r="H319" s="46"/>
      <x:c r="I319" s="46"/>
      <x:c r="J319" s="46"/>
      <x:c r="K319" s="46"/>
      <x:c r="L319" s="46"/>
    </x:row>
    <x:row r="320" ht="25" customHeight="1">
      <x:c r="A320" s="46" t="str">
        <x:f>IF(COUNTA(B320:L320)&gt;0,"309",IF(ISNUMBER($G$7),IF(AND($G$7&gt;=1,$G$7&lt;=500,$G$7=INT($G$7)),IF(309&lt;=$G$7,"309",""),""),""))</x:f>
      </x:c>
      <x:c r="B320" s="46"/>
      <x:c r="C320" s="46"/>
      <x:c r="D320" s="46"/>
      <x:c r="E320" s="46"/>
      <x:c r="F320" s="46"/>
      <x:c r="G320" s="46"/>
      <x:c r="H320" s="46"/>
      <x:c r="I320" s="46"/>
      <x:c r="J320" s="46"/>
      <x:c r="K320" s="46"/>
      <x:c r="L320" s="46"/>
    </x:row>
    <x:row r="321" ht="25" customHeight="1">
      <x:c r="A321" s="46" t="str">
        <x:f>IF(COUNTA(B321:L321)&gt;0,"310",IF(ISNUMBER($G$7),IF(AND($G$7&gt;=1,$G$7&lt;=500,$G$7=INT($G$7)),IF(310&lt;=$G$7,"310",""),""),""))</x:f>
      </x:c>
      <x:c r="B321" s="46"/>
      <x:c r="C321" s="46"/>
      <x:c r="D321" s="46"/>
      <x:c r="E321" s="46"/>
      <x:c r="F321" s="46"/>
      <x:c r="G321" s="46"/>
      <x:c r="H321" s="46"/>
      <x:c r="I321" s="46"/>
      <x:c r="J321" s="46"/>
      <x:c r="K321" s="46"/>
      <x:c r="L321" s="46"/>
    </x:row>
    <x:row r="322" ht="25" customHeight="1">
      <x:c r="A322" s="46" t="str">
        <x:f>IF(COUNTA(B322:L322)&gt;0,"311",IF(ISNUMBER($G$7),IF(AND($G$7&gt;=1,$G$7&lt;=500,$G$7=INT($G$7)),IF(311&lt;=$G$7,"311",""),""),""))</x:f>
      </x:c>
      <x:c r="B322" s="46"/>
      <x:c r="C322" s="46"/>
      <x:c r="D322" s="46"/>
      <x:c r="E322" s="46"/>
      <x:c r="F322" s="46"/>
      <x:c r="G322" s="46"/>
      <x:c r="H322" s="46"/>
      <x:c r="I322" s="46"/>
      <x:c r="J322" s="46"/>
      <x:c r="K322" s="46"/>
      <x:c r="L322" s="46"/>
    </x:row>
    <x:row r="323" ht="25" customHeight="1">
      <x:c r="A323" s="46" t="str">
        <x:f>IF(COUNTA(B323:L323)&gt;0,"312",IF(ISNUMBER($G$7),IF(AND($G$7&gt;=1,$G$7&lt;=500,$G$7=INT($G$7)),IF(312&lt;=$G$7,"312",""),""),""))</x:f>
      </x:c>
      <x:c r="B323" s="46"/>
      <x:c r="C323" s="46"/>
      <x:c r="D323" s="46"/>
      <x:c r="E323" s="46"/>
      <x:c r="F323" s="46"/>
      <x:c r="G323" s="46"/>
      <x:c r="H323" s="46"/>
      <x:c r="I323" s="46"/>
      <x:c r="J323" s="46"/>
      <x:c r="K323" s="46"/>
      <x:c r="L323" s="46"/>
    </x:row>
    <x:row r="324" ht="25" customHeight="1">
      <x:c r="A324" s="46" t="str">
        <x:f>IF(COUNTA(B324:L324)&gt;0,"313",IF(ISNUMBER($G$7),IF(AND($G$7&gt;=1,$G$7&lt;=500,$G$7=INT($G$7)),IF(313&lt;=$G$7,"313",""),""),""))</x:f>
      </x:c>
      <x:c r="B324" s="46"/>
      <x:c r="C324" s="46"/>
      <x:c r="D324" s="46"/>
      <x:c r="E324" s="46"/>
      <x:c r="F324" s="46"/>
      <x:c r="G324" s="46"/>
      <x:c r="H324" s="46"/>
      <x:c r="I324" s="46"/>
      <x:c r="J324" s="46"/>
      <x:c r="K324" s="46"/>
      <x:c r="L324" s="46"/>
    </x:row>
    <x:row r="325" ht="25" customHeight="1">
      <x:c r="A325" s="46" t="str">
        <x:f>IF(COUNTA(B325:L325)&gt;0,"314",IF(ISNUMBER($G$7),IF(AND($G$7&gt;=1,$G$7&lt;=500,$G$7=INT($G$7)),IF(314&lt;=$G$7,"314",""),""),""))</x:f>
      </x:c>
      <x:c r="B325" s="46"/>
      <x:c r="C325" s="46"/>
      <x:c r="D325" s="46"/>
      <x:c r="E325" s="46"/>
      <x:c r="F325" s="46"/>
      <x:c r="G325" s="46"/>
      <x:c r="H325" s="46"/>
      <x:c r="I325" s="46"/>
      <x:c r="J325" s="46"/>
      <x:c r="K325" s="46"/>
      <x:c r="L325" s="46"/>
    </x:row>
    <x:row r="326" ht="25" customHeight="1">
      <x:c r="A326" s="46" t="str">
        <x:f>IF(COUNTA(B326:L326)&gt;0,"315",IF(ISNUMBER($G$7),IF(AND($G$7&gt;=1,$G$7&lt;=500,$G$7=INT($G$7)),IF(315&lt;=$G$7,"315",""),""),""))</x:f>
      </x:c>
      <x:c r="B326" s="46"/>
      <x:c r="C326" s="46"/>
      <x:c r="D326" s="46"/>
      <x:c r="E326" s="46"/>
      <x:c r="F326" s="46"/>
      <x:c r="G326" s="46"/>
      <x:c r="H326" s="46"/>
      <x:c r="I326" s="46"/>
      <x:c r="J326" s="46"/>
      <x:c r="K326" s="46"/>
      <x:c r="L326" s="46"/>
    </x:row>
    <x:row r="327" ht="25" customHeight="1">
      <x:c r="A327" s="46" t="str">
        <x:f>IF(COUNTA(B327:L327)&gt;0,"316",IF(ISNUMBER($G$7),IF(AND($G$7&gt;=1,$G$7&lt;=500,$G$7=INT($G$7)),IF(316&lt;=$G$7,"316",""),""),""))</x:f>
      </x:c>
      <x:c r="B327" s="46"/>
      <x:c r="C327" s="46"/>
      <x:c r="D327" s="46"/>
      <x:c r="E327" s="46"/>
      <x:c r="F327" s="46"/>
      <x:c r="G327" s="46"/>
      <x:c r="H327" s="46"/>
      <x:c r="I327" s="46"/>
      <x:c r="J327" s="46"/>
      <x:c r="K327" s="46"/>
      <x:c r="L327" s="46"/>
    </x:row>
    <x:row r="328" ht="25" customHeight="1">
      <x:c r="A328" s="46" t="str">
        <x:f>IF(COUNTA(B328:L328)&gt;0,"317",IF(ISNUMBER($G$7),IF(AND($G$7&gt;=1,$G$7&lt;=500,$G$7=INT($G$7)),IF(317&lt;=$G$7,"317",""),""),""))</x:f>
      </x:c>
      <x:c r="B328" s="46"/>
      <x:c r="C328" s="46"/>
      <x:c r="D328" s="46"/>
      <x:c r="E328" s="46"/>
      <x:c r="F328" s="46"/>
      <x:c r="G328" s="46"/>
      <x:c r="H328" s="46"/>
      <x:c r="I328" s="46"/>
      <x:c r="J328" s="46"/>
      <x:c r="K328" s="46"/>
      <x:c r="L328" s="46"/>
    </x:row>
    <x:row r="329" ht="25" customHeight="1">
      <x:c r="A329" s="46" t="str">
        <x:f>IF(COUNTA(B329:L329)&gt;0,"318",IF(ISNUMBER($G$7),IF(AND($G$7&gt;=1,$G$7&lt;=500,$G$7=INT($G$7)),IF(318&lt;=$G$7,"318",""),""),""))</x:f>
      </x:c>
      <x:c r="B329" s="46"/>
      <x:c r="C329" s="46"/>
      <x:c r="D329" s="46"/>
      <x:c r="E329" s="46"/>
      <x:c r="F329" s="46"/>
      <x:c r="G329" s="46"/>
      <x:c r="H329" s="46"/>
      <x:c r="I329" s="46"/>
      <x:c r="J329" s="46"/>
      <x:c r="K329" s="46"/>
      <x:c r="L329" s="46"/>
    </x:row>
    <x:row r="330" ht="25" customHeight="1">
      <x:c r="A330" s="46" t="str">
        <x:f>IF(COUNTA(B330:L330)&gt;0,"319",IF(ISNUMBER($G$7),IF(AND($G$7&gt;=1,$G$7&lt;=500,$G$7=INT($G$7)),IF(319&lt;=$G$7,"319",""),""),""))</x:f>
      </x:c>
      <x:c r="B330" s="46"/>
      <x:c r="C330" s="46"/>
      <x:c r="D330" s="46"/>
      <x:c r="E330" s="46"/>
      <x:c r="F330" s="46"/>
      <x:c r="G330" s="46"/>
      <x:c r="H330" s="46"/>
      <x:c r="I330" s="46"/>
      <x:c r="J330" s="46"/>
      <x:c r="K330" s="46"/>
      <x:c r="L330" s="46"/>
    </x:row>
    <x:row r="331" ht="25" customHeight="1">
      <x:c r="A331" s="46" t="str">
        <x:f>IF(COUNTA(B331:L331)&gt;0,"320",IF(ISNUMBER($G$7),IF(AND($G$7&gt;=1,$G$7&lt;=500,$G$7=INT($G$7)),IF(320&lt;=$G$7,"320",""),""),""))</x:f>
      </x:c>
      <x:c r="B331" s="46"/>
      <x:c r="C331" s="46"/>
      <x:c r="D331" s="46"/>
      <x:c r="E331" s="46"/>
      <x:c r="F331" s="46"/>
      <x:c r="G331" s="46"/>
      <x:c r="H331" s="46"/>
      <x:c r="I331" s="46"/>
      <x:c r="J331" s="46"/>
      <x:c r="K331" s="46"/>
      <x:c r="L331" s="46"/>
    </x:row>
    <x:row r="332" ht="25" customHeight="1">
      <x:c r="A332" s="46" t="str">
        <x:f>IF(COUNTA(B332:L332)&gt;0,"321",IF(ISNUMBER($G$7),IF(AND($G$7&gt;=1,$G$7&lt;=500,$G$7=INT($G$7)),IF(321&lt;=$G$7,"321",""),""),""))</x:f>
      </x:c>
      <x:c r="B332" s="46"/>
      <x:c r="C332" s="46"/>
      <x:c r="D332" s="46"/>
      <x:c r="E332" s="46"/>
      <x:c r="F332" s="46"/>
      <x:c r="G332" s="46"/>
      <x:c r="H332" s="46"/>
      <x:c r="I332" s="46"/>
      <x:c r="J332" s="46"/>
      <x:c r="K332" s="46"/>
      <x:c r="L332" s="46"/>
    </x:row>
    <x:row r="333" ht="25" customHeight="1">
      <x:c r="A333" s="46" t="str">
        <x:f>IF(COUNTA(B333:L333)&gt;0,"322",IF(ISNUMBER($G$7),IF(AND($G$7&gt;=1,$G$7&lt;=500,$G$7=INT($G$7)),IF(322&lt;=$G$7,"322",""),""),""))</x:f>
      </x:c>
      <x:c r="B333" s="46"/>
      <x:c r="C333" s="46"/>
      <x:c r="D333" s="46"/>
      <x:c r="E333" s="46"/>
      <x:c r="F333" s="46"/>
      <x:c r="G333" s="46"/>
      <x:c r="H333" s="46"/>
      <x:c r="I333" s="46"/>
      <x:c r="J333" s="46"/>
      <x:c r="K333" s="46"/>
      <x:c r="L333" s="46"/>
    </x:row>
    <x:row r="334" ht="25" customHeight="1">
      <x:c r="A334" s="46" t="str">
        <x:f>IF(COUNTA(B334:L334)&gt;0,"323",IF(ISNUMBER($G$7),IF(AND($G$7&gt;=1,$G$7&lt;=500,$G$7=INT($G$7)),IF(323&lt;=$G$7,"323",""),""),""))</x:f>
      </x:c>
      <x:c r="B334" s="46"/>
      <x:c r="C334" s="46"/>
      <x:c r="D334" s="46"/>
      <x:c r="E334" s="46"/>
      <x:c r="F334" s="46"/>
      <x:c r="G334" s="46"/>
      <x:c r="H334" s="46"/>
      <x:c r="I334" s="46"/>
      <x:c r="J334" s="46"/>
      <x:c r="K334" s="46"/>
      <x:c r="L334" s="46"/>
    </x:row>
    <x:row r="335" ht="25" customHeight="1">
      <x:c r="A335" s="46" t="str">
        <x:f>IF(COUNTA(B335:L335)&gt;0,"324",IF(ISNUMBER($G$7),IF(AND($G$7&gt;=1,$G$7&lt;=500,$G$7=INT($G$7)),IF(324&lt;=$G$7,"324",""),""),""))</x:f>
      </x:c>
      <x:c r="B335" s="46"/>
      <x:c r="C335" s="46"/>
      <x:c r="D335" s="46"/>
      <x:c r="E335" s="46"/>
      <x:c r="F335" s="46"/>
      <x:c r="G335" s="46"/>
      <x:c r="H335" s="46"/>
      <x:c r="I335" s="46"/>
      <x:c r="J335" s="46"/>
      <x:c r="K335" s="46"/>
      <x:c r="L335" s="46"/>
    </x:row>
    <x:row r="336" ht="25" customHeight="1">
      <x:c r="A336" s="46" t="str">
        <x:f>IF(COUNTA(B336:L336)&gt;0,"325",IF(ISNUMBER($G$7),IF(AND($G$7&gt;=1,$G$7&lt;=500,$G$7=INT($G$7)),IF(325&lt;=$G$7,"325",""),""),""))</x:f>
      </x:c>
      <x:c r="B336" s="46"/>
      <x:c r="C336" s="46"/>
      <x:c r="D336" s="46"/>
      <x:c r="E336" s="46"/>
      <x:c r="F336" s="46"/>
      <x:c r="G336" s="46"/>
      <x:c r="H336" s="46"/>
      <x:c r="I336" s="46"/>
      <x:c r="J336" s="46"/>
      <x:c r="K336" s="46"/>
      <x:c r="L336" s="46"/>
    </x:row>
    <x:row r="337" ht="25" customHeight="1">
      <x:c r="A337" s="46" t="str">
        <x:f>IF(COUNTA(B337:L337)&gt;0,"326",IF(ISNUMBER($G$7),IF(AND($G$7&gt;=1,$G$7&lt;=500,$G$7=INT($G$7)),IF(326&lt;=$G$7,"326",""),""),""))</x:f>
      </x:c>
      <x:c r="B337" s="46"/>
      <x:c r="C337" s="46"/>
      <x:c r="D337" s="46"/>
      <x:c r="E337" s="46"/>
      <x:c r="F337" s="46"/>
      <x:c r="G337" s="46"/>
      <x:c r="H337" s="46"/>
      <x:c r="I337" s="46"/>
      <x:c r="J337" s="46"/>
      <x:c r="K337" s="46"/>
      <x:c r="L337" s="46"/>
    </x:row>
    <x:row r="338" ht="25" customHeight="1">
      <x:c r="A338" s="46" t="str">
        <x:f>IF(COUNTA(B338:L338)&gt;0,"327",IF(ISNUMBER($G$7),IF(AND($G$7&gt;=1,$G$7&lt;=500,$G$7=INT($G$7)),IF(327&lt;=$G$7,"327",""),""),""))</x:f>
      </x:c>
      <x:c r="B338" s="46"/>
      <x:c r="C338" s="46"/>
      <x:c r="D338" s="46"/>
      <x:c r="E338" s="46"/>
      <x:c r="F338" s="46"/>
      <x:c r="G338" s="46"/>
      <x:c r="H338" s="46"/>
      <x:c r="I338" s="46"/>
      <x:c r="J338" s="46"/>
      <x:c r="K338" s="46"/>
      <x:c r="L338" s="46"/>
    </x:row>
    <x:row r="339" ht="25" customHeight="1">
      <x:c r="A339" s="46" t="str">
        <x:f>IF(COUNTA(B339:L339)&gt;0,"328",IF(ISNUMBER($G$7),IF(AND($G$7&gt;=1,$G$7&lt;=500,$G$7=INT($G$7)),IF(328&lt;=$G$7,"328",""),""),""))</x:f>
      </x:c>
      <x:c r="B339" s="46"/>
      <x:c r="C339" s="46"/>
      <x:c r="D339" s="46"/>
      <x:c r="E339" s="46"/>
      <x:c r="F339" s="46"/>
      <x:c r="G339" s="46"/>
      <x:c r="H339" s="46"/>
      <x:c r="I339" s="46"/>
      <x:c r="J339" s="46"/>
      <x:c r="K339" s="46"/>
      <x:c r="L339" s="46"/>
    </x:row>
    <x:row r="340" ht="25" customHeight="1">
      <x:c r="A340" s="46" t="str">
        <x:f>IF(COUNTA(B340:L340)&gt;0,"329",IF(ISNUMBER($G$7),IF(AND($G$7&gt;=1,$G$7&lt;=500,$G$7=INT($G$7)),IF(329&lt;=$G$7,"329",""),""),""))</x:f>
      </x:c>
      <x:c r="B340" s="46"/>
      <x:c r="C340" s="46"/>
      <x:c r="D340" s="46"/>
      <x:c r="E340" s="46"/>
      <x:c r="F340" s="46"/>
      <x:c r="G340" s="46"/>
      <x:c r="H340" s="46"/>
      <x:c r="I340" s="46"/>
      <x:c r="J340" s="46"/>
      <x:c r="K340" s="46"/>
      <x:c r="L340" s="46"/>
    </x:row>
    <x:row r="341" ht="25" customHeight="1">
      <x:c r="A341" s="46" t="str">
        <x:f>IF(COUNTA(B341:L341)&gt;0,"330",IF(ISNUMBER($G$7),IF(AND($G$7&gt;=1,$G$7&lt;=500,$G$7=INT($G$7)),IF(330&lt;=$G$7,"330",""),""),""))</x:f>
      </x:c>
      <x:c r="B341" s="46"/>
      <x:c r="C341" s="46"/>
      <x:c r="D341" s="46"/>
      <x:c r="E341" s="46"/>
      <x:c r="F341" s="46"/>
      <x:c r="G341" s="46"/>
      <x:c r="H341" s="46"/>
      <x:c r="I341" s="46"/>
      <x:c r="J341" s="46"/>
      <x:c r="K341" s="46"/>
      <x:c r="L341" s="46"/>
    </x:row>
    <x:row r="342" ht="25" customHeight="1">
      <x:c r="A342" s="46" t="str">
        <x:f>IF(COUNTA(B342:L342)&gt;0,"331",IF(ISNUMBER($G$7),IF(AND($G$7&gt;=1,$G$7&lt;=500,$G$7=INT($G$7)),IF(331&lt;=$G$7,"331",""),""),""))</x:f>
      </x:c>
      <x:c r="B342" s="46"/>
      <x:c r="C342" s="46"/>
      <x:c r="D342" s="46"/>
      <x:c r="E342" s="46"/>
      <x:c r="F342" s="46"/>
      <x:c r="G342" s="46"/>
      <x:c r="H342" s="46"/>
      <x:c r="I342" s="46"/>
      <x:c r="J342" s="46"/>
      <x:c r="K342" s="46"/>
      <x:c r="L342" s="46"/>
    </x:row>
    <x:row r="343" ht="25" customHeight="1">
      <x:c r="A343" s="46" t="str">
        <x:f>IF(COUNTA(B343:L343)&gt;0,"332",IF(ISNUMBER($G$7),IF(AND($G$7&gt;=1,$G$7&lt;=500,$G$7=INT($G$7)),IF(332&lt;=$G$7,"332",""),""),""))</x:f>
      </x:c>
      <x:c r="B343" s="46"/>
      <x:c r="C343" s="46"/>
      <x:c r="D343" s="46"/>
      <x:c r="E343" s="46"/>
      <x:c r="F343" s="46"/>
      <x:c r="G343" s="46"/>
      <x:c r="H343" s="46"/>
      <x:c r="I343" s="46"/>
      <x:c r="J343" s="46"/>
      <x:c r="K343" s="46"/>
      <x:c r="L343" s="46"/>
    </x:row>
    <x:row r="344" ht="25" customHeight="1">
      <x:c r="A344" s="46" t="str">
        <x:f>IF(COUNTA(B344:L344)&gt;0,"333",IF(ISNUMBER($G$7),IF(AND($G$7&gt;=1,$G$7&lt;=500,$G$7=INT($G$7)),IF(333&lt;=$G$7,"333",""),""),""))</x:f>
      </x:c>
      <x:c r="B344" s="46"/>
      <x:c r="C344" s="46"/>
      <x:c r="D344" s="46"/>
      <x:c r="E344" s="46"/>
      <x:c r="F344" s="46"/>
      <x:c r="G344" s="46"/>
      <x:c r="H344" s="46"/>
      <x:c r="I344" s="46"/>
      <x:c r="J344" s="46"/>
      <x:c r="K344" s="46"/>
      <x:c r="L344" s="46"/>
    </x:row>
    <x:row r="345" ht="25" customHeight="1">
      <x:c r="A345" s="46" t="str">
        <x:f>IF(COUNTA(B345:L345)&gt;0,"334",IF(ISNUMBER($G$7),IF(AND($G$7&gt;=1,$G$7&lt;=500,$G$7=INT($G$7)),IF(334&lt;=$G$7,"334",""),""),""))</x:f>
      </x:c>
      <x:c r="B345" s="46"/>
      <x:c r="C345" s="46"/>
      <x:c r="D345" s="46"/>
      <x:c r="E345" s="46"/>
      <x:c r="F345" s="46"/>
      <x:c r="G345" s="46"/>
      <x:c r="H345" s="46"/>
      <x:c r="I345" s="46"/>
      <x:c r="J345" s="46"/>
      <x:c r="K345" s="46"/>
      <x:c r="L345" s="46"/>
    </x:row>
    <x:row r="346" ht="25" customHeight="1">
      <x:c r="A346" s="46" t="str">
        <x:f>IF(COUNTA(B346:L346)&gt;0,"335",IF(ISNUMBER($G$7),IF(AND($G$7&gt;=1,$G$7&lt;=500,$G$7=INT($G$7)),IF(335&lt;=$G$7,"335",""),""),""))</x:f>
      </x:c>
      <x:c r="B346" s="46"/>
      <x:c r="C346" s="46"/>
      <x:c r="D346" s="46"/>
      <x:c r="E346" s="46"/>
      <x:c r="F346" s="46"/>
      <x:c r="G346" s="46"/>
      <x:c r="H346" s="46"/>
      <x:c r="I346" s="46"/>
      <x:c r="J346" s="46"/>
      <x:c r="K346" s="46"/>
      <x:c r="L346" s="46"/>
    </x:row>
    <x:row r="347" ht="25" customHeight="1">
      <x:c r="A347" s="46" t="str">
        <x:f>IF(COUNTA(B347:L347)&gt;0,"336",IF(ISNUMBER($G$7),IF(AND($G$7&gt;=1,$G$7&lt;=500,$G$7=INT($G$7)),IF(336&lt;=$G$7,"336",""),""),""))</x:f>
      </x:c>
      <x:c r="B347" s="46"/>
      <x:c r="C347" s="46"/>
      <x:c r="D347" s="46"/>
      <x:c r="E347" s="46"/>
      <x:c r="F347" s="46"/>
      <x:c r="G347" s="46"/>
      <x:c r="H347" s="46"/>
      <x:c r="I347" s="46"/>
      <x:c r="J347" s="46"/>
      <x:c r="K347" s="46"/>
      <x:c r="L347" s="46"/>
    </x:row>
    <x:row r="348" ht="25" customHeight="1">
      <x:c r="A348" s="46" t="str">
        <x:f>IF(COUNTA(B348:L348)&gt;0,"337",IF(ISNUMBER($G$7),IF(AND($G$7&gt;=1,$G$7&lt;=500,$G$7=INT($G$7)),IF(337&lt;=$G$7,"337",""),""),""))</x:f>
      </x:c>
      <x:c r="B348" s="46"/>
      <x:c r="C348" s="46"/>
      <x:c r="D348" s="46"/>
      <x:c r="E348" s="46"/>
      <x:c r="F348" s="46"/>
      <x:c r="G348" s="46"/>
      <x:c r="H348" s="46"/>
      <x:c r="I348" s="46"/>
      <x:c r="J348" s="46"/>
      <x:c r="K348" s="46"/>
      <x:c r="L348" s="46"/>
    </x:row>
    <x:row r="349" ht="25" customHeight="1">
      <x:c r="A349" s="46" t="str">
        <x:f>IF(COUNTA(B349:L349)&gt;0,"338",IF(ISNUMBER($G$7),IF(AND($G$7&gt;=1,$G$7&lt;=500,$G$7=INT($G$7)),IF(338&lt;=$G$7,"338",""),""),""))</x:f>
      </x:c>
      <x:c r="B349" s="46"/>
      <x:c r="C349" s="46"/>
      <x:c r="D349" s="46"/>
      <x:c r="E349" s="46"/>
      <x:c r="F349" s="46"/>
      <x:c r="G349" s="46"/>
      <x:c r="H349" s="46"/>
      <x:c r="I349" s="46"/>
      <x:c r="J349" s="46"/>
      <x:c r="K349" s="46"/>
      <x:c r="L349" s="46"/>
    </x:row>
    <x:row r="350" ht="25" customHeight="1">
      <x:c r="A350" s="46" t="str">
        <x:f>IF(COUNTA(B350:L350)&gt;0,"339",IF(ISNUMBER($G$7),IF(AND($G$7&gt;=1,$G$7&lt;=500,$G$7=INT($G$7)),IF(339&lt;=$G$7,"339",""),""),""))</x:f>
      </x:c>
      <x:c r="B350" s="46"/>
      <x:c r="C350" s="46"/>
      <x:c r="D350" s="46"/>
      <x:c r="E350" s="46"/>
      <x:c r="F350" s="46"/>
      <x:c r="G350" s="46"/>
      <x:c r="H350" s="46"/>
      <x:c r="I350" s="46"/>
      <x:c r="J350" s="46"/>
      <x:c r="K350" s="46"/>
      <x:c r="L350" s="46"/>
    </x:row>
    <x:row r="351" ht="25" customHeight="1">
      <x:c r="A351" s="46" t="str">
        <x:f>IF(COUNTA(B351:L351)&gt;0,"340",IF(ISNUMBER($G$7),IF(AND($G$7&gt;=1,$G$7&lt;=500,$G$7=INT($G$7)),IF(340&lt;=$G$7,"340",""),""),""))</x:f>
      </x:c>
      <x:c r="B351" s="46"/>
      <x:c r="C351" s="46"/>
      <x:c r="D351" s="46"/>
      <x:c r="E351" s="46"/>
      <x:c r="F351" s="46"/>
      <x:c r="G351" s="46"/>
      <x:c r="H351" s="46"/>
      <x:c r="I351" s="46"/>
      <x:c r="J351" s="46"/>
      <x:c r="K351" s="46"/>
      <x:c r="L351" s="46"/>
    </x:row>
    <x:row r="352" ht="25" customHeight="1">
      <x:c r="A352" s="46" t="str">
        <x:f>IF(COUNTA(B352:L352)&gt;0,"341",IF(ISNUMBER($G$7),IF(AND($G$7&gt;=1,$G$7&lt;=500,$G$7=INT($G$7)),IF(341&lt;=$G$7,"341",""),""),""))</x:f>
      </x:c>
      <x:c r="B352" s="46"/>
      <x:c r="C352" s="46"/>
      <x:c r="D352" s="46"/>
      <x:c r="E352" s="46"/>
      <x:c r="F352" s="46"/>
      <x:c r="G352" s="46"/>
      <x:c r="H352" s="46"/>
      <x:c r="I352" s="46"/>
      <x:c r="J352" s="46"/>
      <x:c r="K352" s="46"/>
      <x:c r="L352" s="46"/>
    </x:row>
    <x:row r="353" ht="25" customHeight="1">
      <x:c r="A353" s="46" t="str">
        <x:f>IF(COUNTA(B353:L353)&gt;0,"342",IF(ISNUMBER($G$7),IF(AND($G$7&gt;=1,$G$7&lt;=500,$G$7=INT($G$7)),IF(342&lt;=$G$7,"342",""),""),""))</x:f>
      </x:c>
      <x:c r="B353" s="46"/>
      <x:c r="C353" s="46"/>
      <x:c r="D353" s="46"/>
      <x:c r="E353" s="46"/>
      <x:c r="F353" s="46"/>
      <x:c r="G353" s="46"/>
      <x:c r="H353" s="46"/>
      <x:c r="I353" s="46"/>
      <x:c r="J353" s="46"/>
      <x:c r="K353" s="46"/>
      <x:c r="L353" s="46"/>
    </x:row>
    <x:row r="354" ht="25" customHeight="1">
      <x:c r="A354" s="46" t="str">
        <x:f>IF(COUNTA(B354:L354)&gt;0,"343",IF(ISNUMBER($G$7),IF(AND($G$7&gt;=1,$G$7&lt;=500,$G$7=INT($G$7)),IF(343&lt;=$G$7,"343",""),""),""))</x:f>
      </x:c>
      <x:c r="B354" s="46"/>
      <x:c r="C354" s="46"/>
      <x:c r="D354" s="46"/>
      <x:c r="E354" s="46"/>
      <x:c r="F354" s="46"/>
      <x:c r="G354" s="46"/>
      <x:c r="H354" s="46"/>
      <x:c r="I354" s="46"/>
      <x:c r="J354" s="46"/>
      <x:c r="K354" s="46"/>
      <x:c r="L354" s="46"/>
    </x:row>
    <x:row r="355" ht="25" customHeight="1">
      <x:c r="A355" s="46" t="str">
        <x:f>IF(COUNTA(B355:L355)&gt;0,"344",IF(ISNUMBER($G$7),IF(AND($G$7&gt;=1,$G$7&lt;=500,$G$7=INT($G$7)),IF(344&lt;=$G$7,"344",""),""),""))</x:f>
      </x:c>
      <x:c r="B355" s="46"/>
      <x:c r="C355" s="46"/>
      <x:c r="D355" s="46"/>
      <x:c r="E355" s="46"/>
      <x:c r="F355" s="46"/>
      <x:c r="G355" s="46"/>
      <x:c r="H355" s="46"/>
      <x:c r="I355" s="46"/>
      <x:c r="J355" s="46"/>
      <x:c r="K355" s="46"/>
      <x:c r="L355" s="46"/>
    </x:row>
    <x:row r="356" ht="25" customHeight="1">
      <x:c r="A356" s="46" t="str">
        <x:f>IF(COUNTA(B356:L356)&gt;0,"345",IF(ISNUMBER($G$7),IF(AND($G$7&gt;=1,$G$7&lt;=500,$G$7=INT($G$7)),IF(345&lt;=$G$7,"345",""),""),""))</x:f>
      </x:c>
      <x:c r="B356" s="46"/>
      <x:c r="C356" s="46"/>
      <x:c r="D356" s="46"/>
      <x:c r="E356" s="46"/>
      <x:c r="F356" s="46"/>
      <x:c r="G356" s="46"/>
      <x:c r="H356" s="46"/>
      <x:c r="I356" s="46"/>
      <x:c r="J356" s="46"/>
      <x:c r="K356" s="46"/>
      <x:c r="L356" s="46"/>
    </x:row>
    <x:row r="357" ht="25" customHeight="1">
      <x:c r="A357" s="46" t="str">
        <x:f>IF(COUNTA(B357:L357)&gt;0,"346",IF(ISNUMBER($G$7),IF(AND($G$7&gt;=1,$G$7&lt;=500,$G$7=INT($G$7)),IF(346&lt;=$G$7,"346",""),""),""))</x:f>
      </x:c>
      <x:c r="B357" s="46"/>
      <x:c r="C357" s="46"/>
      <x:c r="D357" s="46"/>
      <x:c r="E357" s="46"/>
      <x:c r="F357" s="46"/>
      <x:c r="G357" s="46"/>
      <x:c r="H357" s="46"/>
      <x:c r="I357" s="46"/>
      <x:c r="J357" s="46"/>
      <x:c r="K357" s="46"/>
      <x:c r="L357" s="46"/>
    </x:row>
    <x:row r="358" ht="25" customHeight="1">
      <x:c r="A358" s="46" t="str">
        <x:f>IF(COUNTA(B358:L358)&gt;0,"347",IF(ISNUMBER($G$7),IF(AND($G$7&gt;=1,$G$7&lt;=500,$G$7=INT($G$7)),IF(347&lt;=$G$7,"347",""),""),""))</x:f>
      </x:c>
      <x:c r="B358" s="46"/>
      <x:c r="C358" s="46"/>
      <x:c r="D358" s="46"/>
      <x:c r="E358" s="46"/>
      <x:c r="F358" s="46"/>
      <x:c r="G358" s="46"/>
      <x:c r="H358" s="46"/>
      <x:c r="I358" s="46"/>
      <x:c r="J358" s="46"/>
      <x:c r="K358" s="46"/>
      <x:c r="L358" s="46"/>
    </x:row>
    <x:row r="359" ht="25" customHeight="1">
      <x:c r="A359" s="46" t="str">
        <x:f>IF(COUNTA(B359:L359)&gt;0,"348",IF(ISNUMBER($G$7),IF(AND($G$7&gt;=1,$G$7&lt;=500,$G$7=INT($G$7)),IF(348&lt;=$G$7,"348",""),""),""))</x:f>
      </x:c>
      <x:c r="B359" s="46"/>
      <x:c r="C359" s="46"/>
      <x:c r="D359" s="46"/>
      <x:c r="E359" s="46"/>
      <x:c r="F359" s="46"/>
      <x:c r="G359" s="46"/>
      <x:c r="H359" s="46"/>
      <x:c r="I359" s="46"/>
      <x:c r="J359" s="46"/>
      <x:c r="K359" s="46"/>
      <x:c r="L359" s="46"/>
    </x:row>
    <x:row r="360" ht="25" customHeight="1">
      <x:c r="A360" s="46" t="str">
        <x:f>IF(COUNTA(B360:L360)&gt;0,"349",IF(ISNUMBER($G$7),IF(AND($G$7&gt;=1,$G$7&lt;=500,$G$7=INT($G$7)),IF(349&lt;=$G$7,"349",""),""),""))</x:f>
      </x:c>
      <x:c r="B360" s="46"/>
      <x:c r="C360" s="46"/>
      <x:c r="D360" s="46"/>
      <x:c r="E360" s="46"/>
      <x:c r="F360" s="46"/>
      <x:c r="G360" s="46"/>
      <x:c r="H360" s="46"/>
      <x:c r="I360" s="46"/>
      <x:c r="J360" s="46"/>
      <x:c r="K360" s="46"/>
      <x:c r="L360" s="46"/>
    </x:row>
    <x:row r="361" ht="25" customHeight="1">
      <x:c r="A361" s="46" t="str">
        <x:f>IF(COUNTA(B361:L361)&gt;0,"350",IF(ISNUMBER($G$7),IF(AND($G$7&gt;=1,$G$7&lt;=500,$G$7=INT($G$7)),IF(350&lt;=$G$7,"350",""),""),""))</x:f>
      </x:c>
      <x:c r="B361" s="46"/>
      <x:c r="C361" s="46"/>
      <x:c r="D361" s="46"/>
      <x:c r="E361" s="46"/>
      <x:c r="F361" s="46"/>
      <x:c r="G361" s="46"/>
      <x:c r="H361" s="46"/>
      <x:c r="I361" s="46"/>
      <x:c r="J361" s="46"/>
      <x:c r="K361" s="46"/>
      <x:c r="L361" s="46"/>
    </x:row>
    <x:row r="362" ht="25" customHeight="1">
      <x:c r="A362" s="46" t="str">
        <x:f>IF(COUNTA(B362:L362)&gt;0,"351",IF(ISNUMBER($G$7),IF(AND($G$7&gt;=1,$G$7&lt;=500,$G$7=INT($G$7)),IF(351&lt;=$G$7,"351",""),""),""))</x:f>
      </x:c>
      <x:c r="B362" s="46"/>
      <x:c r="C362" s="46"/>
      <x:c r="D362" s="46"/>
      <x:c r="E362" s="46"/>
      <x:c r="F362" s="46"/>
      <x:c r="G362" s="46"/>
      <x:c r="H362" s="46"/>
      <x:c r="I362" s="46"/>
      <x:c r="J362" s="46"/>
      <x:c r="K362" s="46"/>
      <x:c r="L362" s="46"/>
    </x:row>
    <x:row r="363" ht="25" customHeight="1">
      <x:c r="A363" s="46" t="str">
        <x:f>IF(COUNTA(B363:L363)&gt;0,"352",IF(ISNUMBER($G$7),IF(AND($G$7&gt;=1,$G$7&lt;=500,$G$7=INT($G$7)),IF(352&lt;=$G$7,"352",""),""),""))</x:f>
      </x:c>
      <x:c r="B363" s="46"/>
      <x:c r="C363" s="46"/>
      <x:c r="D363" s="46"/>
      <x:c r="E363" s="46"/>
      <x:c r="F363" s="46"/>
      <x:c r="G363" s="46"/>
      <x:c r="H363" s="46"/>
      <x:c r="I363" s="46"/>
      <x:c r="J363" s="46"/>
      <x:c r="K363" s="46"/>
      <x:c r="L363" s="46"/>
    </x:row>
    <x:row r="364" ht="25" customHeight="1">
      <x:c r="A364" s="46" t="str">
        <x:f>IF(COUNTA(B364:L364)&gt;0,"353",IF(ISNUMBER($G$7),IF(AND($G$7&gt;=1,$G$7&lt;=500,$G$7=INT($G$7)),IF(353&lt;=$G$7,"353",""),""),""))</x:f>
      </x:c>
      <x:c r="B364" s="46"/>
      <x:c r="C364" s="46"/>
      <x:c r="D364" s="46"/>
      <x:c r="E364" s="46"/>
      <x:c r="F364" s="46"/>
      <x:c r="G364" s="46"/>
      <x:c r="H364" s="46"/>
      <x:c r="I364" s="46"/>
      <x:c r="J364" s="46"/>
      <x:c r="K364" s="46"/>
      <x:c r="L364" s="46"/>
    </x:row>
    <x:row r="365" ht="25" customHeight="1">
      <x:c r="A365" s="46" t="str">
        <x:f>IF(COUNTA(B365:L365)&gt;0,"354",IF(ISNUMBER($G$7),IF(AND($G$7&gt;=1,$G$7&lt;=500,$G$7=INT($G$7)),IF(354&lt;=$G$7,"354",""),""),""))</x:f>
      </x:c>
      <x:c r="B365" s="46"/>
      <x:c r="C365" s="46"/>
      <x:c r="D365" s="46"/>
      <x:c r="E365" s="46"/>
      <x:c r="F365" s="46"/>
      <x:c r="G365" s="46"/>
      <x:c r="H365" s="46"/>
      <x:c r="I365" s="46"/>
      <x:c r="J365" s="46"/>
      <x:c r="K365" s="46"/>
      <x:c r="L365" s="46"/>
    </x:row>
    <x:row r="366" ht="25" customHeight="1">
      <x:c r="A366" s="46" t="str">
        <x:f>IF(COUNTA(B366:L366)&gt;0,"355",IF(ISNUMBER($G$7),IF(AND($G$7&gt;=1,$G$7&lt;=500,$G$7=INT($G$7)),IF(355&lt;=$G$7,"355",""),""),""))</x:f>
      </x:c>
      <x:c r="B366" s="46"/>
      <x:c r="C366" s="46"/>
      <x:c r="D366" s="46"/>
      <x:c r="E366" s="46"/>
      <x:c r="F366" s="46"/>
      <x:c r="G366" s="46"/>
      <x:c r="H366" s="46"/>
      <x:c r="I366" s="46"/>
      <x:c r="J366" s="46"/>
      <x:c r="K366" s="46"/>
      <x:c r="L366" s="46"/>
    </x:row>
    <x:row r="367" ht="25" customHeight="1">
      <x:c r="A367" s="46" t="str">
        <x:f>IF(COUNTA(B367:L367)&gt;0,"356",IF(ISNUMBER($G$7),IF(AND($G$7&gt;=1,$G$7&lt;=500,$G$7=INT($G$7)),IF(356&lt;=$G$7,"356",""),""),""))</x:f>
      </x:c>
      <x:c r="B367" s="46"/>
      <x:c r="C367" s="46"/>
      <x:c r="D367" s="46"/>
      <x:c r="E367" s="46"/>
      <x:c r="F367" s="46"/>
      <x:c r="G367" s="46"/>
      <x:c r="H367" s="46"/>
      <x:c r="I367" s="46"/>
      <x:c r="J367" s="46"/>
      <x:c r="K367" s="46"/>
      <x:c r="L367" s="46"/>
    </x:row>
    <x:row r="368" ht="25" customHeight="1">
      <x:c r="A368" s="46" t="str">
        <x:f>IF(COUNTA(B368:L368)&gt;0,"357",IF(ISNUMBER($G$7),IF(AND($G$7&gt;=1,$G$7&lt;=500,$G$7=INT($G$7)),IF(357&lt;=$G$7,"357",""),""),""))</x:f>
      </x:c>
      <x:c r="B368" s="46"/>
      <x:c r="C368" s="46"/>
      <x:c r="D368" s="46"/>
      <x:c r="E368" s="46"/>
      <x:c r="F368" s="46"/>
      <x:c r="G368" s="46"/>
      <x:c r="H368" s="46"/>
      <x:c r="I368" s="46"/>
      <x:c r="J368" s="46"/>
      <x:c r="K368" s="46"/>
      <x:c r="L368" s="46"/>
    </x:row>
    <x:row r="369" ht="25" customHeight="1">
      <x:c r="A369" s="46" t="str">
        <x:f>IF(COUNTA(B369:L369)&gt;0,"358",IF(ISNUMBER($G$7),IF(AND($G$7&gt;=1,$G$7&lt;=500,$G$7=INT($G$7)),IF(358&lt;=$G$7,"358",""),""),""))</x:f>
      </x:c>
      <x:c r="B369" s="46"/>
      <x:c r="C369" s="46"/>
      <x:c r="D369" s="46"/>
      <x:c r="E369" s="46"/>
      <x:c r="F369" s="46"/>
      <x:c r="G369" s="46"/>
      <x:c r="H369" s="46"/>
      <x:c r="I369" s="46"/>
      <x:c r="J369" s="46"/>
      <x:c r="K369" s="46"/>
      <x:c r="L369" s="46"/>
    </x:row>
    <x:row r="370" ht="25" customHeight="1">
      <x:c r="A370" s="46" t="str">
        <x:f>IF(COUNTA(B370:L370)&gt;0,"359",IF(ISNUMBER($G$7),IF(AND($G$7&gt;=1,$G$7&lt;=500,$G$7=INT($G$7)),IF(359&lt;=$G$7,"359",""),""),""))</x:f>
      </x:c>
      <x:c r="B370" s="46"/>
      <x:c r="C370" s="46"/>
      <x:c r="D370" s="46"/>
      <x:c r="E370" s="46"/>
      <x:c r="F370" s="46"/>
      <x:c r="G370" s="46"/>
      <x:c r="H370" s="46"/>
      <x:c r="I370" s="46"/>
      <x:c r="J370" s="46"/>
      <x:c r="K370" s="46"/>
      <x:c r="L370" s="46"/>
    </x:row>
    <x:row r="371" ht="25" customHeight="1">
      <x:c r="A371" s="46" t="str">
        <x:f>IF(COUNTA(B371:L371)&gt;0,"360",IF(ISNUMBER($G$7),IF(AND($G$7&gt;=1,$G$7&lt;=500,$G$7=INT($G$7)),IF(360&lt;=$G$7,"360",""),""),""))</x:f>
      </x:c>
      <x:c r="B371" s="46"/>
      <x:c r="C371" s="46"/>
      <x:c r="D371" s="46"/>
      <x:c r="E371" s="46"/>
      <x:c r="F371" s="46"/>
      <x:c r="G371" s="46"/>
      <x:c r="H371" s="46"/>
      <x:c r="I371" s="46"/>
      <x:c r="J371" s="46"/>
      <x:c r="K371" s="46"/>
      <x:c r="L371" s="46"/>
    </x:row>
    <x:row r="372" ht="25" customHeight="1">
      <x:c r="A372" s="46" t="str">
        <x:f>IF(COUNTA(B372:L372)&gt;0,"361",IF(ISNUMBER($G$7),IF(AND($G$7&gt;=1,$G$7&lt;=500,$G$7=INT($G$7)),IF(361&lt;=$G$7,"361",""),""),""))</x:f>
      </x:c>
      <x:c r="B372" s="46"/>
      <x:c r="C372" s="46"/>
      <x:c r="D372" s="46"/>
      <x:c r="E372" s="46"/>
      <x:c r="F372" s="46"/>
      <x:c r="G372" s="46"/>
      <x:c r="H372" s="46"/>
      <x:c r="I372" s="46"/>
      <x:c r="J372" s="46"/>
      <x:c r="K372" s="46"/>
      <x:c r="L372" s="46"/>
    </x:row>
    <x:row r="373" ht="25" customHeight="1">
      <x:c r="A373" s="46" t="str">
        <x:f>IF(COUNTA(B373:L373)&gt;0,"362",IF(ISNUMBER($G$7),IF(AND($G$7&gt;=1,$G$7&lt;=500,$G$7=INT($G$7)),IF(362&lt;=$G$7,"362",""),""),""))</x:f>
      </x:c>
      <x:c r="B373" s="46"/>
      <x:c r="C373" s="46"/>
      <x:c r="D373" s="46"/>
      <x:c r="E373" s="46"/>
      <x:c r="F373" s="46"/>
      <x:c r="G373" s="46"/>
      <x:c r="H373" s="46"/>
      <x:c r="I373" s="46"/>
      <x:c r="J373" s="46"/>
      <x:c r="K373" s="46"/>
      <x:c r="L373" s="46"/>
    </x:row>
    <x:row r="374" ht="25" customHeight="1">
      <x:c r="A374" s="46" t="str">
        <x:f>IF(COUNTA(B374:L374)&gt;0,"363",IF(ISNUMBER($G$7),IF(AND($G$7&gt;=1,$G$7&lt;=500,$G$7=INT($G$7)),IF(363&lt;=$G$7,"363",""),""),""))</x:f>
      </x:c>
      <x:c r="B374" s="46"/>
      <x:c r="C374" s="46"/>
      <x:c r="D374" s="46"/>
      <x:c r="E374" s="46"/>
      <x:c r="F374" s="46"/>
      <x:c r="G374" s="46"/>
      <x:c r="H374" s="46"/>
      <x:c r="I374" s="46"/>
      <x:c r="J374" s="46"/>
      <x:c r="K374" s="46"/>
      <x:c r="L374" s="46"/>
    </x:row>
    <x:row r="375" ht="25" customHeight="1">
      <x:c r="A375" s="46" t="str">
        <x:f>IF(COUNTA(B375:L375)&gt;0,"364",IF(ISNUMBER($G$7),IF(AND($G$7&gt;=1,$G$7&lt;=500,$G$7=INT($G$7)),IF(364&lt;=$G$7,"364",""),""),""))</x:f>
      </x:c>
      <x:c r="B375" s="46"/>
      <x:c r="C375" s="46"/>
      <x:c r="D375" s="46"/>
      <x:c r="E375" s="46"/>
      <x:c r="F375" s="46"/>
      <x:c r="G375" s="46"/>
      <x:c r="H375" s="46"/>
      <x:c r="I375" s="46"/>
      <x:c r="J375" s="46"/>
      <x:c r="K375" s="46"/>
      <x:c r="L375" s="46"/>
    </x:row>
    <x:row r="376" ht="25" customHeight="1">
      <x:c r="A376" s="46" t="str">
        <x:f>IF(COUNTA(B376:L376)&gt;0,"365",IF(ISNUMBER($G$7),IF(AND($G$7&gt;=1,$G$7&lt;=500,$G$7=INT($G$7)),IF(365&lt;=$G$7,"365",""),""),""))</x:f>
      </x:c>
      <x:c r="B376" s="46"/>
      <x:c r="C376" s="46"/>
      <x:c r="D376" s="46"/>
      <x:c r="E376" s="46"/>
      <x:c r="F376" s="46"/>
      <x:c r="G376" s="46"/>
      <x:c r="H376" s="46"/>
      <x:c r="I376" s="46"/>
      <x:c r="J376" s="46"/>
      <x:c r="K376" s="46"/>
      <x:c r="L376" s="46"/>
    </x:row>
    <x:row r="377" ht="25" customHeight="1">
      <x:c r="A377" s="46" t="str">
        <x:f>IF(COUNTA(B377:L377)&gt;0,"366",IF(ISNUMBER($G$7),IF(AND($G$7&gt;=1,$G$7&lt;=500,$G$7=INT($G$7)),IF(366&lt;=$G$7,"366",""),""),""))</x:f>
      </x:c>
      <x:c r="B377" s="46"/>
      <x:c r="C377" s="46"/>
      <x:c r="D377" s="46"/>
      <x:c r="E377" s="46"/>
      <x:c r="F377" s="46"/>
      <x:c r="G377" s="46"/>
      <x:c r="H377" s="46"/>
      <x:c r="I377" s="46"/>
      <x:c r="J377" s="46"/>
      <x:c r="K377" s="46"/>
      <x:c r="L377" s="46"/>
    </x:row>
    <x:row r="378" ht="25" customHeight="1">
      <x:c r="A378" s="46" t="str">
        <x:f>IF(COUNTA(B378:L378)&gt;0,"367",IF(ISNUMBER($G$7),IF(AND($G$7&gt;=1,$G$7&lt;=500,$G$7=INT($G$7)),IF(367&lt;=$G$7,"367",""),""),""))</x:f>
      </x:c>
      <x:c r="B378" s="46"/>
      <x:c r="C378" s="46"/>
      <x:c r="D378" s="46"/>
      <x:c r="E378" s="46"/>
      <x:c r="F378" s="46"/>
      <x:c r="G378" s="46"/>
      <x:c r="H378" s="46"/>
      <x:c r="I378" s="46"/>
      <x:c r="J378" s="46"/>
      <x:c r="K378" s="46"/>
      <x:c r="L378" s="46"/>
    </x:row>
    <x:row r="379" ht="25" customHeight="1">
      <x:c r="A379" s="46" t="str">
        <x:f>IF(COUNTA(B379:L379)&gt;0,"368",IF(ISNUMBER($G$7),IF(AND($G$7&gt;=1,$G$7&lt;=500,$G$7=INT($G$7)),IF(368&lt;=$G$7,"368",""),""),""))</x:f>
      </x:c>
      <x:c r="B379" s="46"/>
      <x:c r="C379" s="46"/>
      <x:c r="D379" s="46"/>
      <x:c r="E379" s="46"/>
      <x:c r="F379" s="46"/>
      <x:c r="G379" s="46"/>
      <x:c r="H379" s="46"/>
      <x:c r="I379" s="46"/>
      <x:c r="J379" s="46"/>
      <x:c r="K379" s="46"/>
      <x:c r="L379" s="46"/>
    </x:row>
    <x:row r="380" ht="25" customHeight="1">
      <x:c r="A380" s="46" t="str">
        <x:f>IF(COUNTA(B380:L380)&gt;0,"369",IF(ISNUMBER($G$7),IF(AND($G$7&gt;=1,$G$7&lt;=500,$G$7=INT($G$7)),IF(369&lt;=$G$7,"369",""),""),""))</x:f>
      </x:c>
      <x:c r="B380" s="46"/>
      <x:c r="C380" s="46"/>
      <x:c r="D380" s="46"/>
      <x:c r="E380" s="46"/>
      <x:c r="F380" s="46"/>
      <x:c r="G380" s="46"/>
      <x:c r="H380" s="46"/>
      <x:c r="I380" s="46"/>
      <x:c r="J380" s="46"/>
      <x:c r="K380" s="46"/>
      <x:c r="L380" s="46"/>
    </x:row>
    <x:row r="381" ht="25" customHeight="1">
      <x:c r="A381" s="46" t="str">
        <x:f>IF(COUNTA(B381:L381)&gt;0,"370",IF(ISNUMBER($G$7),IF(AND($G$7&gt;=1,$G$7&lt;=500,$G$7=INT($G$7)),IF(370&lt;=$G$7,"370",""),""),""))</x:f>
      </x:c>
      <x:c r="B381" s="46"/>
      <x:c r="C381" s="46"/>
      <x:c r="D381" s="46"/>
      <x:c r="E381" s="46"/>
      <x:c r="F381" s="46"/>
      <x:c r="G381" s="46"/>
      <x:c r="H381" s="46"/>
      <x:c r="I381" s="46"/>
      <x:c r="J381" s="46"/>
      <x:c r="K381" s="46"/>
      <x:c r="L381" s="46"/>
    </x:row>
    <x:row r="382" ht="25" customHeight="1">
      <x:c r="A382" s="46" t="str">
        <x:f>IF(COUNTA(B382:L382)&gt;0,"371",IF(ISNUMBER($G$7),IF(AND($G$7&gt;=1,$G$7&lt;=500,$G$7=INT($G$7)),IF(371&lt;=$G$7,"371",""),""),""))</x:f>
      </x:c>
      <x:c r="B382" s="46"/>
      <x:c r="C382" s="46"/>
      <x:c r="D382" s="46"/>
      <x:c r="E382" s="46"/>
      <x:c r="F382" s="46"/>
      <x:c r="G382" s="46"/>
      <x:c r="H382" s="46"/>
      <x:c r="I382" s="46"/>
      <x:c r="J382" s="46"/>
      <x:c r="K382" s="46"/>
      <x:c r="L382" s="46"/>
    </x:row>
    <x:row r="383" ht="25" customHeight="1">
      <x:c r="A383" s="46" t="str">
        <x:f>IF(COUNTA(B383:L383)&gt;0,"372",IF(ISNUMBER($G$7),IF(AND($G$7&gt;=1,$G$7&lt;=500,$G$7=INT($G$7)),IF(372&lt;=$G$7,"372",""),""),""))</x:f>
      </x:c>
      <x:c r="B383" s="46"/>
      <x:c r="C383" s="46"/>
      <x:c r="D383" s="46"/>
      <x:c r="E383" s="46"/>
      <x:c r="F383" s="46"/>
      <x:c r="G383" s="46"/>
      <x:c r="H383" s="46"/>
      <x:c r="I383" s="46"/>
      <x:c r="J383" s="46"/>
      <x:c r="K383" s="46"/>
      <x:c r="L383" s="46"/>
    </x:row>
    <x:row r="384" ht="25" customHeight="1">
      <x:c r="A384" s="46" t="str">
        <x:f>IF(COUNTA(B384:L384)&gt;0,"373",IF(ISNUMBER($G$7),IF(AND($G$7&gt;=1,$G$7&lt;=500,$G$7=INT($G$7)),IF(373&lt;=$G$7,"373",""),""),""))</x:f>
      </x:c>
      <x:c r="B384" s="46"/>
      <x:c r="C384" s="46"/>
      <x:c r="D384" s="46"/>
      <x:c r="E384" s="46"/>
      <x:c r="F384" s="46"/>
      <x:c r="G384" s="46"/>
      <x:c r="H384" s="46"/>
      <x:c r="I384" s="46"/>
      <x:c r="J384" s="46"/>
      <x:c r="K384" s="46"/>
      <x:c r="L384" s="46"/>
    </x:row>
    <x:row r="385" ht="25" customHeight="1">
      <x:c r="A385" s="46" t="str">
        <x:f>IF(COUNTA(B385:L385)&gt;0,"374",IF(ISNUMBER($G$7),IF(AND($G$7&gt;=1,$G$7&lt;=500,$G$7=INT($G$7)),IF(374&lt;=$G$7,"374",""),""),""))</x:f>
      </x:c>
      <x:c r="B385" s="46"/>
      <x:c r="C385" s="46"/>
      <x:c r="D385" s="46"/>
      <x:c r="E385" s="46"/>
      <x:c r="F385" s="46"/>
      <x:c r="G385" s="46"/>
      <x:c r="H385" s="46"/>
      <x:c r="I385" s="46"/>
      <x:c r="J385" s="46"/>
      <x:c r="K385" s="46"/>
      <x:c r="L385" s="46"/>
    </x:row>
    <x:row r="386" ht="25" customHeight="1">
      <x:c r="A386" s="46" t="str">
        <x:f>IF(COUNTA(B386:L386)&gt;0,"375",IF(ISNUMBER($G$7),IF(AND($G$7&gt;=1,$G$7&lt;=500,$G$7=INT($G$7)),IF(375&lt;=$G$7,"375",""),""),""))</x:f>
      </x:c>
      <x:c r="B386" s="46"/>
      <x:c r="C386" s="46"/>
      <x:c r="D386" s="46"/>
      <x:c r="E386" s="46"/>
      <x:c r="F386" s="46"/>
      <x:c r="G386" s="46"/>
      <x:c r="H386" s="46"/>
      <x:c r="I386" s="46"/>
      <x:c r="J386" s="46"/>
      <x:c r="K386" s="46"/>
      <x:c r="L386" s="46"/>
    </x:row>
    <x:row r="387" ht="25" customHeight="1">
      <x:c r="A387" s="46" t="str">
        <x:f>IF(COUNTA(B387:L387)&gt;0,"376",IF(ISNUMBER($G$7),IF(AND($G$7&gt;=1,$G$7&lt;=500,$G$7=INT($G$7)),IF(376&lt;=$G$7,"376",""),""),""))</x:f>
      </x:c>
      <x:c r="B387" s="46"/>
      <x:c r="C387" s="46"/>
      <x:c r="D387" s="46"/>
      <x:c r="E387" s="46"/>
      <x:c r="F387" s="46"/>
      <x:c r="G387" s="46"/>
      <x:c r="H387" s="46"/>
      <x:c r="I387" s="46"/>
      <x:c r="J387" s="46"/>
      <x:c r="K387" s="46"/>
      <x:c r="L387" s="46"/>
    </x:row>
    <x:row r="388" ht="25" customHeight="1">
      <x:c r="A388" s="46" t="str">
        <x:f>IF(COUNTA(B388:L388)&gt;0,"377",IF(ISNUMBER($G$7),IF(AND($G$7&gt;=1,$G$7&lt;=500,$G$7=INT($G$7)),IF(377&lt;=$G$7,"377",""),""),""))</x:f>
      </x:c>
      <x:c r="B388" s="46"/>
      <x:c r="C388" s="46"/>
      <x:c r="D388" s="46"/>
      <x:c r="E388" s="46"/>
      <x:c r="F388" s="46"/>
      <x:c r="G388" s="46"/>
      <x:c r="H388" s="46"/>
      <x:c r="I388" s="46"/>
      <x:c r="J388" s="46"/>
      <x:c r="K388" s="46"/>
      <x:c r="L388" s="46"/>
    </x:row>
    <x:row r="389" ht="25" customHeight="1">
      <x:c r="A389" s="46" t="str">
        <x:f>IF(COUNTA(B389:L389)&gt;0,"378",IF(ISNUMBER($G$7),IF(AND($G$7&gt;=1,$G$7&lt;=500,$G$7=INT($G$7)),IF(378&lt;=$G$7,"378",""),""),""))</x:f>
      </x:c>
      <x:c r="B389" s="46"/>
      <x:c r="C389" s="46"/>
      <x:c r="D389" s="46"/>
      <x:c r="E389" s="46"/>
      <x:c r="F389" s="46"/>
      <x:c r="G389" s="46"/>
      <x:c r="H389" s="46"/>
      <x:c r="I389" s="46"/>
      <x:c r="J389" s="46"/>
      <x:c r="K389" s="46"/>
      <x:c r="L389" s="46"/>
    </x:row>
    <x:row r="390" ht="25" customHeight="1">
      <x:c r="A390" s="46" t="str">
        <x:f>IF(COUNTA(B390:L390)&gt;0,"379",IF(ISNUMBER($G$7),IF(AND($G$7&gt;=1,$G$7&lt;=500,$G$7=INT($G$7)),IF(379&lt;=$G$7,"379",""),""),""))</x:f>
      </x:c>
      <x:c r="B390" s="46"/>
      <x:c r="C390" s="46"/>
      <x:c r="D390" s="46"/>
      <x:c r="E390" s="46"/>
      <x:c r="F390" s="46"/>
      <x:c r="G390" s="46"/>
      <x:c r="H390" s="46"/>
      <x:c r="I390" s="46"/>
      <x:c r="J390" s="46"/>
      <x:c r="K390" s="46"/>
      <x:c r="L390" s="46"/>
    </x:row>
    <x:row r="391" ht="25" customHeight="1">
      <x:c r="A391" s="46" t="str">
        <x:f>IF(COUNTA(B391:L391)&gt;0,"380",IF(ISNUMBER($G$7),IF(AND($G$7&gt;=1,$G$7&lt;=500,$G$7=INT($G$7)),IF(380&lt;=$G$7,"380",""),""),""))</x:f>
      </x:c>
      <x:c r="B391" s="46"/>
      <x:c r="C391" s="46"/>
      <x:c r="D391" s="46"/>
      <x:c r="E391" s="46"/>
      <x:c r="F391" s="46"/>
      <x:c r="G391" s="46"/>
      <x:c r="H391" s="46"/>
      <x:c r="I391" s="46"/>
      <x:c r="J391" s="46"/>
      <x:c r="K391" s="46"/>
      <x:c r="L391" s="46"/>
    </x:row>
    <x:row r="392" ht="25" customHeight="1">
      <x:c r="A392" s="46" t="str">
        <x:f>IF(COUNTA(B392:L392)&gt;0,"381",IF(ISNUMBER($G$7),IF(AND($G$7&gt;=1,$G$7&lt;=500,$G$7=INT($G$7)),IF(381&lt;=$G$7,"381",""),""),""))</x:f>
      </x:c>
      <x:c r="B392" s="46"/>
      <x:c r="C392" s="46"/>
      <x:c r="D392" s="46"/>
      <x:c r="E392" s="46"/>
      <x:c r="F392" s="46"/>
      <x:c r="G392" s="46"/>
      <x:c r="H392" s="46"/>
      <x:c r="I392" s="46"/>
      <x:c r="J392" s="46"/>
      <x:c r="K392" s="46"/>
      <x:c r="L392" s="46"/>
    </x:row>
    <x:row r="393" ht="25" customHeight="1">
      <x:c r="A393" s="46" t="str">
        <x:f>IF(COUNTA(B393:L393)&gt;0,"382",IF(ISNUMBER($G$7),IF(AND($G$7&gt;=1,$G$7&lt;=500,$G$7=INT($G$7)),IF(382&lt;=$G$7,"382",""),""),""))</x:f>
      </x:c>
      <x:c r="B393" s="46"/>
      <x:c r="C393" s="46"/>
      <x:c r="D393" s="46"/>
      <x:c r="E393" s="46"/>
      <x:c r="F393" s="46"/>
      <x:c r="G393" s="46"/>
      <x:c r="H393" s="46"/>
      <x:c r="I393" s="46"/>
      <x:c r="J393" s="46"/>
      <x:c r="K393" s="46"/>
      <x:c r="L393" s="46"/>
    </x:row>
    <x:row r="394" ht="25" customHeight="1">
      <x:c r="A394" s="46" t="str">
        <x:f>IF(COUNTA(B394:L394)&gt;0,"383",IF(ISNUMBER($G$7),IF(AND($G$7&gt;=1,$G$7&lt;=500,$G$7=INT($G$7)),IF(383&lt;=$G$7,"383",""),""),""))</x:f>
      </x:c>
      <x:c r="B394" s="46"/>
      <x:c r="C394" s="46"/>
      <x:c r="D394" s="46"/>
      <x:c r="E394" s="46"/>
      <x:c r="F394" s="46"/>
      <x:c r="G394" s="46"/>
      <x:c r="H394" s="46"/>
      <x:c r="I394" s="46"/>
      <x:c r="J394" s="46"/>
      <x:c r="K394" s="46"/>
      <x:c r="L394" s="46"/>
    </x:row>
    <x:row r="395" ht="25" customHeight="1">
      <x:c r="A395" s="46" t="str">
        <x:f>IF(COUNTA(B395:L395)&gt;0,"384",IF(ISNUMBER($G$7),IF(AND($G$7&gt;=1,$G$7&lt;=500,$G$7=INT($G$7)),IF(384&lt;=$G$7,"384",""),""),""))</x:f>
      </x:c>
      <x:c r="B395" s="46"/>
      <x:c r="C395" s="46"/>
      <x:c r="D395" s="46"/>
      <x:c r="E395" s="46"/>
      <x:c r="F395" s="46"/>
      <x:c r="G395" s="46"/>
      <x:c r="H395" s="46"/>
      <x:c r="I395" s="46"/>
      <x:c r="J395" s="46"/>
      <x:c r="K395" s="46"/>
      <x:c r="L395" s="46"/>
    </x:row>
    <x:row r="396" ht="25" customHeight="1">
      <x:c r="A396" s="46" t="str">
        <x:f>IF(COUNTA(B396:L396)&gt;0,"385",IF(ISNUMBER($G$7),IF(AND($G$7&gt;=1,$G$7&lt;=500,$G$7=INT($G$7)),IF(385&lt;=$G$7,"385",""),""),""))</x:f>
      </x:c>
      <x:c r="B396" s="46"/>
      <x:c r="C396" s="46"/>
      <x:c r="D396" s="46"/>
      <x:c r="E396" s="46"/>
      <x:c r="F396" s="46"/>
      <x:c r="G396" s="46"/>
      <x:c r="H396" s="46"/>
      <x:c r="I396" s="46"/>
      <x:c r="J396" s="46"/>
      <x:c r="K396" s="46"/>
      <x:c r="L396" s="46"/>
    </x:row>
    <x:row r="397" ht="25" customHeight="1">
      <x:c r="A397" s="46" t="str">
        <x:f>IF(COUNTA(B397:L397)&gt;0,"386",IF(ISNUMBER($G$7),IF(AND($G$7&gt;=1,$G$7&lt;=500,$G$7=INT($G$7)),IF(386&lt;=$G$7,"386",""),""),""))</x:f>
      </x:c>
      <x:c r="B397" s="46"/>
      <x:c r="C397" s="46"/>
      <x:c r="D397" s="46"/>
      <x:c r="E397" s="46"/>
      <x:c r="F397" s="46"/>
      <x:c r="G397" s="46"/>
      <x:c r="H397" s="46"/>
      <x:c r="I397" s="46"/>
      <x:c r="J397" s="46"/>
      <x:c r="K397" s="46"/>
      <x:c r="L397" s="46"/>
    </x:row>
    <x:row r="398" ht="25" customHeight="1">
      <x:c r="A398" s="46" t="str">
        <x:f>IF(COUNTA(B398:L398)&gt;0,"387",IF(ISNUMBER($G$7),IF(AND($G$7&gt;=1,$G$7&lt;=500,$G$7=INT($G$7)),IF(387&lt;=$G$7,"387",""),""),""))</x:f>
      </x:c>
      <x:c r="B398" s="46"/>
      <x:c r="C398" s="46"/>
      <x:c r="D398" s="46"/>
      <x:c r="E398" s="46"/>
      <x:c r="F398" s="46"/>
      <x:c r="G398" s="46"/>
      <x:c r="H398" s="46"/>
      <x:c r="I398" s="46"/>
      <x:c r="J398" s="46"/>
      <x:c r="K398" s="46"/>
      <x:c r="L398" s="46"/>
    </x:row>
    <x:row r="399" ht="25" customHeight="1">
      <x:c r="A399" s="46" t="str">
        <x:f>IF(COUNTA(B399:L399)&gt;0,"388",IF(ISNUMBER($G$7),IF(AND($G$7&gt;=1,$G$7&lt;=500,$G$7=INT($G$7)),IF(388&lt;=$G$7,"388",""),""),""))</x:f>
      </x:c>
      <x:c r="B399" s="46"/>
      <x:c r="C399" s="46"/>
      <x:c r="D399" s="46"/>
      <x:c r="E399" s="46"/>
      <x:c r="F399" s="46"/>
      <x:c r="G399" s="46"/>
      <x:c r="H399" s="46"/>
      <x:c r="I399" s="46"/>
      <x:c r="J399" s="46"/>
      <x:c r="K399" s="46"/>
      <x:c r="L399" s="46"/>
    </x:row>
    <x:row r="400" ht="25" customHeight="1">
      <x:c r="A400" s="46" t="str">
        <x:f>IF(COUNTA(B400:L400)&gt;0,"389",IF(ISNUMBER($G$7),IF(AND($G$7&gt;=1,$G$7&lt;=500,$G$7=INT($G$7)),IF(389&lt;=$G$7,"389",""),""),""))</x:f>
      </x:c>
      <x:c r="B400" s="46"/>
      <x:c r="C400" s="46"/>
      <x:c r="D400" s="46"/>
      <x:c r="E400" s="46"/>
      <x:c r="F400" s="46"/>
      <x:c r="G400" s="46"/>
      <x:c r="H400" s="46"/>
      <x:c r="I400" s="46"/>
      <x:c r="J400" s="46"/>
      <x:c r="K400" s="46"/>
      <x:c r="L400" s="46"/>
    </x:row>
    <x:row r="401" ht="25" customHeight="1">
      <x:c r="A401" s="46" t="str">
        <x:f>IF(COUNTA(B401:L401)&gt;0,"390",IF(ISNUMBER($G$7),IF(AND($G$7&gt;=1,$G$7&lt;=500,$G$7=INT($G$7)),IF(390&lt;=$G$7,"390",""),""),""))</x:f>
      </x:c>
      <x:c r="B401" s="46"/>
      <x:c r="C401" s="46"/>
      <x:c r="D401" s="46"/>
      <x:c r="E401" s="46"/>
      <x:c r="F401" s="46"/>
      <x:c r="G401" s="46"/>
      <x:c r="H401" s="46"/>
      <x:c r="I401" s="46"/>
      <x:c r="J401" s="46"/>
      <x:c r="K401" s="46"/>
      <x:c r="L401" s="46"/>
    </x:row>
    <x:row r="402" ht="25" customHeight="1">
      <x:c r="A402" s="46" t="str">
        <x:f>IF(COUNTA(B402:L402)&gt;0,"391",IF(ISNUMBER($G$7),IF(AND($G$7&gt;=1,$G$7&lt;=500,$G$7=INT($G$7)),IF(391&lt;=$G$7,"391",""),""),""))</x:f>
      </x:c>
      <x:c r="B402" s="46"/>
      <x:c r="C402" s="46"/>
      <x:c r="D402" s="46"/>
      <x:c r="E402" s="46"/>
      <x:c r="F402" s="46"/>
      <x:c r="G402" s="46"/>
      <x:c r="H402" s="46"/>
      <x:c r="I402" s="46"/>
      <x:c r="J402" s="46"/>
      <x:c r="K402" s="46"/>
      <x:c r="L402" s="46"/>
    </x:row>
    <x:row r="403" ht="25" customHeight="1">
      <x:c r="A403" s="46" t="str">
        <x:f>IF(COUNTA(B403:L403)&gt;0,"392",IF(ISNUMBER($G$7),IF(AND($G$7&gt;=1,$G$7&lt;=500,$G$7=INT($G$7)),IF(392&lt;=$G$7,"392",""),""),""))</x:f>
      </x:c>
      <x:c r="B403" s="46"/>
      <x:c r="C403" s="46"/>
      <x:c r="D403" s="46"/>
      <x:c r="E403" s="46"/>
      <x:c r="F403" s="46"/>
      <x:c r="G403" s="46"/>
      <x:c r="H403" s="46"/>
      <x:c r="I403" s="46"/>
      <x:c r="J403" s="46"/>
      <x:c r="K403" s="46"/>
      <x:c r="L403" s="46"/>
    </x:row>
    <x:row r="404" ht="25" customHeight="1">
      <x:c r="A404" s="46" t="str">
        <x:f>IF(COUNTA(B404:L404)&gt;0,"393",IF(ISNUMBER($G$7),IF(AND($G$7&gt;=1,$G$7&lt;=500,$G$7=INT($G$7)),IF(393&lt;=$G$7,"393",""),""),""))</x:f>
      </x:c>
      <x:c r="B404" s="46"/>
      <x:c r="C404" s="46"/>
      <x:c r="D404" s="46"/>
      <x:c r="E404" s="46"/>
      <x:c r="F404" s="46"/>
      <x:c r="G404" s="46"/>
      <x:c r="H404" s="46"/>
      <x:c r="I404" s="46"/>
      <x:c r="J404" s="46"/>
      <x:c r="K404" s="46"/>
      <x:c r="L404" s="46"/>
    </x:row>
    <x:row r="405" ht="25" customHeight="1">
      <x:c r="A405" s="46" t="str">
        <x:f>IF(COUNTA(B405:L405)&gt;0,"394",IF(ISNUMBER($G$7),IF(AND($G$7&gt;=1,$G$7&lt;=500,$G$7=INT($G$7)),IF(394&lt;=$G$7,"394",""),""),""))</x:f>
      </x:c>
      <x:c r="B405" s="46"/>
      <x:c r="C405" s="46"/>
      <x:c r="D405" s="46"/>
      <x:c r="E405" s="46"/>
      <x:c r="F405" s="46"/>
      <x:c r="G405" s="46"/>
      <x:c r="H405" s="46"/>
      <x:c r="I405" s="46"/>
      <x:c r="J405" s="46"/>
      <x:c r="K405" s="46"/>
      <x:c r="L405" s="46"/>
    </x:row>
    <x:row r="406" ht="25" customHeight="1">
      <x:c r="A406" s="46" t="str">
        <x:f>IF(COUNTA(B406:L406)&gt;0,"395",IF(ISNUMBER($G$7),IF(AND($G$7&gt;=1,$G$7&lt;=500,$G$7=INT($G$7)),IF(395&lt;=$G$7,"395",""),""),""))</x:f>
      </x:c>
      <x:c r="B406" s="46"/>
      <x:c r="C406" s="46"/>
      <x:c r="D406" s="46"/>
      <x:c r="E406" s="46"/>
      <x:c r="F406" s="46"/>
      <x:c r="G406" s="46"/>
      <x:c r="H406" s="46"/>
      <x:c r="I406" s="46"/>
      <x:c r="J406" s="46"/>
      <x:c r="K406" s="46"/>
      <x:c r="L406" s="46"/>
    </x:row>
    <x:row r="407" ht="25" customHeight="1">
      <x:c r="A407" s="46" t="str">
        <x:f>IF(COUNTA(B407:L407)&gt;0,"396",IF(ISNUMBER($G$7),IF(AND($G$7&gt;=1,$G$7&lt;=500,$G$7=INT($G$7)),IF(396&lt;=$G$7,"396",""),""),""))</x:f>
      </x:c>
      <x:c r="B407" s="46"/>
      <x:c r="C407" s="46"/>
      <x:c r="D407" s="46"/>
      <x:c r="E407" s="46"/>
      <x:c r="F407" s="46"/>
      <x:c r="G407" s="46"/>
      <x:c r="H407" s="46"/>
      <x:c r="I407" s="46"/>
      <x:c r="J407" s="46"/>
      <x:c r="K407" s="46"/>
      <x:c r="L407" s="46"/>
    </x:row>
    <x:row r="408" ht="25" customHeight="1">
      <x:c r="A408" s="46" t="str">
        <x:f>IF(COUNTA(B408:L408)&gt;0,"397",IF(ISNUMBER($G$7),IF(AND($G$7&gt;=1,$G$7&lt;=500,$G$7=INT($G$7)),IF(397&lt;=$G$7,"397",""),""),""))</x:f>
      </x:c>
      <x:c r="B408" s="46"/>
      <x:c r="C408" s="46"/>
      <x:c r="D408" s="46"/>
      <x:c r="E408" s="46"/>
      <x:c r="F408" s="46"/>
      <x:c r="G408" s="46"/>
      <x:c r="H408" s="46"/>
      <x:c r="I408" s="46"/>
      <x:c r="J408" s="46"/>
      <x:c r="K408" s="46"/>
      <x:c r="L408" s="46"/>
    </x:row>
    <x:row r="409" ht="25" customHeight="1">
      <x:c r="A409" s="46" t="str">
        <x:f>IF(COUNTA(B409:L409)&gt;0,"398",IF(ISNUMBER($G$7),IF(AND($G$7&gt;=1,$G$7&lt;=500,$G$7=INT($G$7)),IF(398&lt;=$G$7,"398",""),""),""))</x:f>
      </x:c>
      <x:c r="B409" s="46"/>
      <x:c r="C409" s="46"/>
      <x:c r="D409" s="46"/>
      <x:c r="E409" s="46"/>
      <x:c r="F409" s="46"/>
      <x:c r="G409" s="46"/>
      <x:c r="H409" s="46"/>
      <x:c r="I409" s="46"/>
      <x:c r="J409" s="46"/>
      <x:c r="K409" s="46"/>
      <x:c r="L409" s="46"/>
    </x:row>
    <x:row r="410" ht="25" customHeight="1">
      <x:c r="A410" s="46" t="str">
        <x:f>IF(COUNTA(B410:L410)&gt;0,"399",IF(ISNUMBER($G$7),IF(AND($G$7&gt;=1,$G$7&lt;=500,$G$7=INT($G$7)),IF(399&lt;=$G$7,"399",""),""),""))</x:f>
      </x:c>
      <x:c r="B410" s="46"/>
      <x:c r="C410" s="46"/>
      <x:c r="D410" s="46"/>
      <x:c r="E410" s="46"/>
      <x:c r="F410" s="46"/>
      <x:c r="G410" s="46"/>
      <x:c r="H410" s="46"/>
      <x:c r="I410" s="46"/>
      <x:c r="J410" s="46"/>
      <x:c r="K410" s="46"/>
      <x:c r="L410" s="46"/>
    </x:row>
    <x:row r="411" ht="25" customHeight="1">
      <x:c r="A411" s="46" t="str">
        <x:f>IF(COUNTA(B411:L411)&gt;0,"400",IF(ISNUMBER($G$7),IF(AND($G$7&gt;=1,$G$7&lt;=500,$G$7=INT($G$7)),IF(400&lt;=$G$7,"400",""),""),""))</x:f>
      </x:c>
      <x:c r="B411" s="46"/>
      <x:c r="C411" s="46"/>
      <x:c r="D411" s="46"/>
      <x:c r="E411" s="46"/>
      <x:c r="F411" s="46"/>
      <x:c r="G411" s="46"/>
      <x:c r="H411" s="46"/>
      <x:c r="I411" s="46"/>
      <x:c r="J411" s="46"/>
      <x:c r="K411" s="46"/>
      <x:c r="L411" s="46"/>
    </x:row>
    <x:row r="412" ht="25" customHeight="1">
      <x:c r="A412" s="46" t="str">
        <x:f>IF(COUNTA(B412:L412)&gt;0,"401",IF(ISNUMBER($G$7),IF(AND($G$7&gt;=1,$G$7&lt;=500,$G$7=INT($G$7)),IF(401&lt;=$G$7,"401",""),""),""))</x:f>
      </x:c>
      <x:c r="B412" s="46"/>
      <x:c r="C412" s="46"/>
      <x:c r="D412" s="46"/>
      <x:c r="E412" s="46"/>
      <x:c r="F412" s="46"/>
      <x:c r="G412" s="46"/>
      <x:c r="H412" s="46"/>
      <x:c r="I412" s="46"/>
      <x:c r="J412" s="46"/>
      <x:c r="K412" s="46"/>
      <x:c r="L412" s="46"/>
    </x:row>
    <x:row r="413" ht="25" customHeight="1">
      <x:c r="A413" s="46" t="str">
        <x:f>IF(COUNTA(B413:L413)&gt;0,"402",IF(ISNUMBER($G$7),IF(AND($G$7&gt;=1,$G$7&lt;=500,$G$7=INT($G$7)),IF(402&lt;=$G$7,"402",""),""),""))</x:f>
      </x:c>
      <x:c r="B413" s="46"/>
      <x:c r="C413" s="46"/>
      <x:c r="D413" s="46"/>
      <x:c r="E413" s="46"/>
      <x:c r="F413" s="46"/>
      <x:c r="G413" s="46"/>
      <x:c r="H413" s="46"/>
      <x:c r="I413" s="46"/>
      <x:c r="J413" s="46"/>
      <x:c r="K413" s="46"/>
      <x:c r="L413" s="46"/>
    </x:row>
    <x:row r="414" ht="25" customHeight="1">
      <x:c r="A414" s="46" t="str">
        <x:f>IF(COUNTA(B414:L414)&gt;0,"403",IF(ISNUMBER($G$7),IF(AND($G$7&gt;=1,$G$7&lt;=500,$G$7=INT($G$7)),IF(403&lt;=$G$7,"403",""),""),""))</x:f>
      </x:c>
      <x:c r="B414" s="46"/>
      <x:c r="C414" s="46"/>
      <x:c r="D414" s="46"/>
      <x:c r="E414" s="46"/>
      <x:c r="F414" s="46"/>
      <x:c r="G414" s="46"/>
      <x:c r="H414" s="46"/>
      <x:c r="I414" s="46"/>
      <x:c r="J414" s="46"/>
      <x:c r="K414" s="46"/>
      <x:c r="L414" s="46"/>
    </x:row>
    <x:row r="415" ht="25" customHeight="1">
      <x:c r="A415" s="46" t="str">
        <x:f>IF(COUNTA(B415:L415)&gt;0,"404",IF(ISNUMBER($G$7),IF(AND($G$7&gt;=1,$G$7&lt;=500,$G$7=INT($G$7)),IF(404&lt;=$G$7,"404",""),""),""))</x:f>
      </x:c>
      <x:c r="B415" s="46"/>
      <x:c r="C415" s="46"/>
      <x:c r="D415" s="46"/>
      <x:c r="E415" s="46"/>
      <x:c r="F415" s="46"/>
      <x:c r="G415" s="46"/>
      <x:c r="H415" s="46"/>
      <x:c r="I415" s="46"/>
      <x:c r="J415" s="46"/>
      <x:c r="K415" s="46"/>
      <x:c r="L415" s="46"/>
    </x:row>
    <x:row r="416" ht="25" customHeight="1">
      <x:c r="A416" s="46" t="str">
        <x:f>IF(COUNTA(B416:L416)&gt;0,"405",IF(ISNUMBER($G$7),IF(AND($G$7&gt;=1,$G$7&lt;=500,$G$7=INT($G$7)),IF(405&lt;=$G$7,"405",""),""),""))</x:f>
      </x:c>
      <x:c r="B416" s="46"/>
      <x:c r="C416" s="46"/>
      <x:c r="D416" s="46"/>
      <x:c r="E416" s="46"/>
      <x:c r="F416" s="46"/>
      <x:c r="G416" s="46"/>
      <x:c r="H416" s="46"/>
      <x:c r="I416" s="46"/>
      <x:c r="J416" s="46"/>
      <x:c r="K416" s="46"/>
      <x:c r="L416" s="46"/>
    </x:row>
    <x:row r="417" ht="25" customHeight="1">
      <x:c r="A417" s="46" t="str">
        <x:f>IF(COUNTA(B417:L417)&gt;0,"406",IF(ISNUMBER($G$7),IF(AND($G$7&gt;=1,$G$7&lt;=500,$G$7=INT($G$7)),IF(406&lt;=$G$7,"406",""),""),""))</x:f>
      </x:c>
      <x:c r="B417" s="46"/>
      <x:c r="C417" s="46"/>
      <x:c r="D417" s="46"/>
      <x:c r="E417" s="46"/>
      <x:c r="F417" s="46"/>
      <x:c r="G417" s="46"/>
      <x:c r="H417" s="46"/>
      <x:c r="I417" s="46"/>
      <x:c r="J417" s="46"/>
      <x:c r="K417" s="46"/>
      <x:c r="L417" s="46"/>
    </x:row>
    <x:row r="418" ht="25" customHeight="1">
      <x:c r="A418" s="46" t="str">
        <x:f>IF(COUNTA(B418:L418)&gt;0,"407",IF(ISNUMBER($G$7),IF(AND($G$7&gt;=1,$G$7&lt;=500,$G$7=INT($G$7)),IF(407&lt;=$G$7,"407",""),""),""))</x:f>
      </x:c>
      <x:c r="B418" s="46"/>
      <x:c r="C418" s="46"/>
      <x:c r="D418" s="46"/>
      <x:c r="E418" s="46"/>
      <x:c r="F418" s="46"/>
      <x:c r="G418" s="46"/>
      <x:c r="H418" s="46"/>
      <x:c r="I418" s="46"/>
      <x:c r="J418" s="46"/>
      <x:c r="K418" s="46"/>
      <x:c r="L418" s="46"/>
    </x:row>
    <x:row r="419" ht="25" customHeight="1">
      <x:c r="A419" s="46" t="str">
        <x:f>IF(COUNTA(B419:L419)&gt;0,"408",IF(ISNUMBER($G$7),IF(AND($G$7&gt;=1,$G$7&lt;=500,$G$7=INT($G$7)),IF(408&lt;=$G$7,"408",""),""),""))</x:f>
      </x:c>
      <x:c r="B419" s="46"/>
      <x:c r="C419" s="46"/>
      <x:c r="D419" s="46"/>
      <x:c r="E419" s="46"/>
      <x:c r="F419" s="46"/>
      <x:c r="G419" s="46"/>
      <x:c r="H419" s="46"/>
      <x:c r="I419" s="46"/>
      <x:c r="J419" s="46"/>
      <x:c r="K419" s="46"/>
      <x:c r="L419" s="46"/>
    </x:row>
    <x:row r="420" ht="25" customHeight="1">
      <x:c r="A420" s="46" t="str">
        <x:f>IF(COUNTA(B420:L420)&gt;0,"409",IF(ISNUMBER($G$7),IF(AND($G$7&gt;=1,$G$7&lt;=500,$G$7=INT($G$7)),IF(409&lt;=$G$7,"409",""),""),""))</x:f>
      </x:c>
      <x:c r="B420" s="46"/>
      <x:c r="C420" s="46"/>
      <x:c r="D420" s="46"/>
      <x:c r="E420" s="46"/>
      <x:c r="F420" s="46"/>
      <x:c r="G420" s="46"/>
      <x:c r="H420" s="46"/>
      <x:c r="I420" s="46"/>
      <x:c r="J420" s="46"/>
      <x:c r="K420" s="46"/>
      <x:c r="L420" s="46"/>
    </x:row>
    <x:row r="421" ht="25" customHeight="1">
      <x:c r="A421" s="46" t="str">
        <x:f>IF(COUNTA(B421:L421)&gt;0,"410",IF(ISNUMBER($G$7),IF(AND($G$7&gt;=1,$G$7&lt;=500,$G$7=INT($G$7)),IF(410&lt;=$G$7,"410",""),""),""))</x:f>
      </x:c>
      <x:c r="B421" s="46"/>
      <x:c r="C421" s="46"/>
      <x:c r="D421" s="46"/>
      <x:c r="E421" s="46"/>
      <x:c r="F421" s="46"/>
      <x:c r="G421" s="46"/>
      <x:c r="H421" s="46"/>
      <x:c r="I421" s="46"/>
      <x:c r="J421" s="46"/>
      <x:c r="K421" s="46"/>
      <x:c r="L421" s="46"/>
    </x:row>
    <x:row r="422" ht="25" customHeight="1">
      <x:c r="A422" s="46" t="str">
        <x:f>IF(COUNTA(B422:L422)&gt;0,"411",IF(ISNUMBER($G$7),IF(AND($G$7&gt;=1,$G$7&lt;=500,$G$7=INT($G$7)),IF(411&lt;=$G$7,"411",""),""),""))</x:f>
      </x:c>
      <x:c r="B422" s="46"/>
      <x:c r="C422" s="46"/>
      <x:c r="D422" s="46"/>
      <x:c r="E422" s="46"/>
      <x:c r="F422" s="46"/>
      <x:c r="G422" s="46"/>
      <x:c r="H422" s="46"/>
      <x:c r="I422" s="46"/>
      <x:c r="J422" s="46"/>
      <x:c r="K422" s="46"/>
      <x:c r="L422" s="46"/>
    </x:row>
    <x:row r="423" ht="25" customHeight="1">
      <x:c r="A423" s="46" t="str">
        <x:f>IF(COUNTA(B423:L423)&gt;0,"412",IF(ISNUMBER($G$7),IF(AND($G$7&gt;=1,$G$7&lt;=500,$G$7=INT($G$7)),IF(412&lt;=$G$7,"412",""),""),""))</x:f>
      </x:c>
      <x:c r="B423" s="46"/>
      <x:c r="C423" s="46"/>
      <x:c r="D423" s="46"/>
      <x:c r="E423" s="46"/>
      <x:c r="F423" s="46"/>
      <x:c r="G423" s="46"/>
      <x:c r="H423" s="46"/>
      <x:c r="I423" s="46"/>
      <x:c r="J423" s="46"/>
      <x:c r="K423" s="46"/>
      <x:c r="L423" s="46"/>
    </x:row>
    <x:row r="424" ht="25" customHeight="1">
      <x:c r="A424" s="46" t="str">
        <x:f>IF(COUNTA(B424:L424)&gt;0,"413",IF(ISNUMBER($G$7),IF(AND($G$7&gt;=1,$G$7&lt;=500,$G$7=INT($G$7)),IF(413&lt;=$G$7,"413",""),""),""))</x:f>
      </x:c>
      <x:c r="B424" s="46"/>
      <x:c r="C424" s="46"/>
      <x:c r="D424" s="46"/>
      <x:c r="E424" s="46"/>
      <x:c r="F424" s="46"/>
      <x:c r="G424" s="46"/>
      <x:c r="H424" s="46"/>
      <x:c r="I424" s="46"/>
      <x:c r="J424" s="46"/>
      <x:c r="K424" s="46"/>
      <x:c r="L424" s="46"/>
    </x:row>
    <x:row r="425" ht="25" customHeight="1">
      <x:c r="A425" s="46" t="str">
        <x:f>IF(COUNTA(B425:L425)&gt;0,"414",IF(ISNUMBER($G$7),IF(AND($G$7&gt;=1,$G$7&lt;=500,$G$7=INT($G$7)),IF(414&lt;=$G$7,"414",""),""),""))</x:f>
      </x:c>
      <x:c r="B425" s="46"/>
      <x:c r="C425" s="46"/>
      <x:c r="D425" s="46"/>
      <x:c r="E425" s="46"/>
      <x:c r="F425" s="46"/>
      <x:c r="G425" s="46"/>
      <x:c r="H425" s="46"/>
      <x:c r="I425" s="46"/>
      <x:c r="J425" s="46"/>
      <x:c r="K425" s="46"/>
      <x:c r="L425" s="46"/>
    </x:row>
    <x:row r="426" ht="25" customHeight="1">
      <x:c r="A426" s="46" t="str">
        <x:f>IF(COUNTA(B426:L426)&gt;0,"415",IF(ISNUMBER($G$7),IF(AND($G$7&gt;=1,$G$7&lt;=500,$G$7=INT($G$7)),IF(415&lt;=$G$7,"415",""),""),""))</x:f>
      </x:c>
      <x:c r="B426" s="46"/>
      <x:c r="C426" s="46"/>
      <x:c r="D426" s="46"/>
      <x:c r="E426" s="46"/>
      <x:c r="F426" s="46"/>
      <x:c r="G426" s="46"/>
      <x:c r="H426" s="46"/>
      <x:c r="I426" s="46"/>
      <x:c r="J426" s="46"/>
      <x:c r="K426" s="46"/>
      <x:c r="L426" s="46"/>
    </x:row>
    <x:row r="427" ht="25" customHeight="1">
      <x:c r="A427" s="46" t="str">
        <x:f>IF(COUNTA(B427:L427)&gt;0,"416",IF(ISNUMBER($G$7),IF(AND($G$7&gt;=1,$G$7&lt;=500,$G$7=INT($G$7)),IF(416&lt;=$G$7,"416",""),""),""))</x:f>
      </x:c>
      <x:c r="B427" s="46"/>
      <x:c r="C427" s="46"/>
      <x:c r="D427" s="46"/>
      <x:c r="E427" s="46"/>
      <x:c r="F427" s="46"/>
      <x:c r="G427" s="46"/>
      <x:c r="H427" s="46"/>
      <x:c r="I427" s="46"/>
      <x:c r="J427" s="46"/>
      <x:c r="K427" s="46"/>
      <x:c r="L427" s="46"/>
    </x:row>
    <x:row r="428" ht="25" customHeight="1">
      <x:c r="A428" s="46" t="str">
        <x:f>IF(COUNTA(B428:L428)&gt;0,"417",IF(ISNUMBER($G$7),IF(AND($G$7&gt;=1,$G$7&lt;=500,$G$7=INT($G$7)),IF(417&lt;=$G$7,"417",""),""),""))</x:f>
      </x:c>
      <x:c r="B428" s="46"/>
      <x:c r="C428" s="46"/>
      <x:c r="D428" s="46"/>
      <x:c r="E428" s="46"/>
      <x:c r="F428" s="46"/>
      <x:c r="G428" s="46"/>
      <x:c r="H428" s="46"/>
      <x:c r="I428" s="46"/>
      <x:c r="J428" s="46"/>
      <x:c r="K428" s="46"/>
      <x:c r="L428" s="46"/>
    </x:row>
    <x:row r="429" ht="25" customHeight="1">
      <x:c r="A429" s="46" t="str">
        <x:f>IF(COUNTA(B429:L429)&gt;0,"418",IF(ISNUMBER($G$7),IF(AND($G$7&gt;=1,$G$7&lt;=500,$G$7=INT($G$7)),IF(418&lt;=$G$7,"418",""),""),""))</x:f>
      </x:c>
      <x:c r="B429" s="46"/>
      <x:c r="C429" s="46"/>
      <x:c r="D429" s="46"/>
      <x:c r="E429" s="46"/>
      <x:c r="F429" s="46"/>
      <x:c r="G429" s="46"/>
      <x:c r="H429" s="46"/>
      <x:c r="I429" s="46"/>
      <x:c r="J429" s="46"/>
      <x:c r="K429" s="46"/>
      <x:c r="L429" s="46"/>
    </x:row>
    <x:row r="430" ht="25" customHeight="1">
      <x:c r="A430" s="46" t="str">
        <x:f>IF(COUNTA(B430:L430)&gt;0,"419",IF(ISNUMBER($G$7),IF(AND($G$7&gt;=1,$G$7&lt;=500,$G$7=INT($G$7)),IF(419&lt;=$G$7,"419",""),""),""))</x:f>
      </x:c>
      <x:c r="B430" s="46"/>
      <x:c r="C430" s="46"/>
      <x:c r="D430" s="46"/>
      <x:c r="E430" s="46"/>
      <x:c r="F430" s="46"/>
      <x:c r="G430" s="46"/>
      <x:c r="H430" s="46"/>
      <x:c r="I430" s="46"/>
      <x:c r="J430" s="46"/>
      <x:c r="K430" s="46"/>
      <x:c r="L430" s="46"/>
    </x:row>
    <x:row r="431" ht="25" customHeight="1">
      <x:c r="A431" s="46" t="str">
        <x:f>IF(COUNTA(B431:L431)&gt;0,"420",IF(ISNUMBER($G$7),IF(AND($G$7&gt;=1,$G$7&lt;=500,$G$7=INT($G$7)),IF(420&lt;=$G$7,"420",""),""),""))</x:f>
      </x:c>
      <x:c r="B431" s="46"/>
      <x:c r="C431" s="46"/>
      <x:c r="D431" s="46"/>
      <x:c r="E431" s="46"/>
      <x:c r="F431" s="46"/>
      <x:c r="G431" s="46"/>
      <x:c r="H431" s="46"/>
      <x:c r="I431" s="46"/>
      <x:c r="J431" s="46"/>
      <x:c r="K431" s="46"/>
      <x:c r="L431" s="46"/>
    </x:row>
    <x:row r="432" ht="25" customHeight="1">
      <x:c r="A432" s="46" t="str">
        <x:f>IF(COUNTA(B432:L432)&gt;0,"421",IF(ISNUMBER($G$7),IF(AND($G$7&gt;=1,$G$7&lt;=500,$G$7=INT($G$7)),IF(421&lt;=$G$7,"421",""),""),""))</x:f>
      </x:c>
      <x:c r="B432" s="46"/>
      <x:c r="C432" s="46"/>
      <x:c r="D432" s="46"/>
      <x:c r="E432" s="46"/>
      <x:c r="F432" s="46"/>
      <x:c r="G432" s="46"/>
      <x:c r="H432" s="46"/>
      <x:c r="I432" s="46"/>
      <x:c r="J432" s="46"/>
      <x:c r="K432" s="46"/>
      <x:c r="L432" s="46"/>
    </x:row>
    <x:row r="433" ht="25" customHeight="1">
      <x:c r="A433" s="46" t="str">
        <x:f>IF(COUNTA(B433:L433)&gt;0,"422",IF(ISNUMBER($G$7),IF(AND($G$7&gt;=1,$G$7&lt;=500,$G$7=INT($G$7)),IF(422&lt;=$G$7,"422",""),""),""))</x:f>
      </x:c>
      <x:c r="B433" s="46"/>
      <x:c r="C433" s="46"/>
      <x:c r="D433" s="46"/>
      <x:c r="E433" s="46"/>
      <x:c r="F433" s="46"/>
      <x:c r="G433" s="46"/>
      <x:c r="H433" s="46"/>
      <x:c r="I433" s="46"/>
      <x:c r="J433" s="46"/>
      <x:c r="K433" s="46"/>
      <x:c r="L433" s="46"/>
    </x:row>
    <x:row r="434" ht="25" customHeight="1">
      <x:c r="A434" s="46" t="str">
        <x:f>IF(COUNTA(B434:L434)&gt;0,"423",IF(ISNUMBER($G$7),IF(AND($G$7&gt;=1,$G$7&lt;=500,$G$7=INT($G$7)),IF(423&lt;=$G$7,"423",""),""),""))</x:f>
      </x:c>
      <x:c r="B434" s="46"/>
      <x:c r="C434" s="46"/>
      <x:c r="D434" s="46"/>
      <x:c r="E434" s="46"/>
      <x:c r="F434" s="46"/>
      <x:c r="G434" s="46"/>
      <x:c r="H434" s="46"/>
      <x:c r="I434" s="46"/>
      <x:c r="J434" s="46"/>
      <x:c r="K434" s="46"/>
      <x:c r="L434" s="46"/>
    </x:row>
    <x:row r="435" ht="25" customHeight="1">
      <x:c r="A435" s="46" t="str">
        <x:f>IF(COUNTA(B435:L435)&gt;0,"424",IF(ISNUMBER($G$7),IF(AND($G$7&gt;=1,$G$7&lt;=500,$G$7=INT($G$7)),IF(424&lt;=$G$7,"424",""),""),""))</x:f>
      </x:c>
      <x:c r="B435" s="46"/>
      <x:c r="C435" s="46"/>
      <x:c r="D435" s="46"/>
      <x:c r="E435" s="46"/>
      <x:c r="F435" s="46"/>
      <x:c r="G435" s="46"/>
      <x:c r="H435" s="46"/>
      <x:c r="I435" s="46"/>
      <x:c r="J435" s="46"/>
      <x:c r="K435" s="46"/>
      <x:c r="L435" s="46"/>
    </x:row>
    <x:row r="436" ht="25" customHeight="1">
      <x:c r="A436" s="46" t="str">
        <x:f>IF(COUNTA(B436:L436)&gt;0,"425",IF(ISNUMBER($G$7),IF(AND($G$7&gt;=1,$G$7&lt;=500,$G$7=INT($G$7)),IF(425&lt;=$G$7,"425",""),""),""))</x:f>
      </x:c>
      <x:c r="B436" s="46"/>
      <x:c r="C436" s="46"/>
      <x:c r="D436" s="46"/>
      <x:c r="E436" s="46"/>
      <x:c r="F436" s="46"/>
      <x:c r="G436" s="46"/>
      <x:c r="H436" s="46"/>
      <x:c r="I436" s="46"/>
      <x:c r="J436" s="46"/>
      <x:c r="K436" s="46"/>
      <x:c r="L436" s="46"/>
    </x:row>
    <x:row r="437" ht="25" customHeight="1">
      <x:c r="A437" s="46" t="str">
        <x:f>IF(COUNTA(B437:L437)&gt;0,"426",IF(ISNUMBER($G$7),IF(AND($G$7&gt;=1,$G$7&lt;=500,$G$7=INT($G$7)),IF(426&lt;=$G$7,"426",""),""),""))</x:f>
      </x:c>
      <x:c r="B437" s="46"/>
      <x:c r="C437" s="46"/>
      <x:c r="D437" s="46"/>
      <x:c r="E437" s="46"/>
      <x:c r="F437" s="46"/>
      <x:c r="G437" s="46"/>
      <x:c r="H437" s="46"/>
      <x:c r="I437" s="46"/>
      <x:c r="J437" s="46"/>
      <x:c r="K437" s="46"/>
      <x:c r="L437" s="46"/>
    </x:row>
    <x:row r="438" ht="25" customHeight="1">
      <x:c r="A438" s="46" t="str">
        <x:f>IF(COUNTA(B438:L438)&gt;0,"427",IF(ISNUMBER($G$7),IF(AND($G$7&gt;=1,$G$7&lt;=500,$G$7=INT($G$7)),IF(427&lt;=$G$7,"427",""),""),""))</x:f>
      </x:c>
      <x:c r="B438" s="46"/>
      <x:c r="C438" s="46"/>
      <x:c r="D438" s="46"/>
      <x:c r="E438" s="46"/>
      <x:c r="F438" s="46"/>
      <x:c r="G438" s="46"/>
      <x:c r="H438" s="46"/>
      <x:c r="I438" s="46"/>
      <x:c r="J438" s="46"/>
      <x:c r="K438" s="46"/>
      <x:c r="L438" s="46"/>
    </x:row>
    <x:row r="439" ht="25" customHeight="1">
      <x:c r="A439" s="46" t="str">
        <x:f>IF(COUNTA(B439:L439)&gt;0,"428",IF(ISNUMBER($G$7),IF(AND($G$7&gt;=1,$G$7&lt;=500,$G$7=INT($G$7)),IF(428&lt;=$G$7,"428",""),""),""))</x:f>
      </x:c>
      <x:c r="B439" s="46"/>
      <x:c r="C439" s="46"/>
      <x:c r="D439" s="46"/>
      <x:c r="E439" s="46"/>
      <x:c r="F439" s="46"/>
      <x:c r="G439" s="46"/>
      <x:c r="H439" s="46"/>
      <x:c r="I439" s="46"/>
      <x:c r="J439" s="46"/>
      <x:c r="K439" s="46"/>
      <x:c r="L439" s="46"/>
    </x:row>
    <x:row r="440" ht="25" customHeight="1">
      <x:c r="A440" s="46" t="str">
        <x:f>IF(COUNTA(B440:L440)&gt;0,"429",IF(ISNUMBER($G$7),IF(AND($G$7&gt;=1,$G$7&lt;=500,$G$7=INT($G$7)),IF(429&lt;=$G$7,"429",""),""),""))</x:f>
      </x:c>
      <x:c r="B440" s="46"/>
      <x:c r="C440" s="46"/>
      <x:c r="D440" s="46"/>
      <x:c r="E440" s="46"/>
      <x:c r="F440" s="46"/>
      <x:c r="G440" s="46"/>
      <x:c r="H440" s="46"/>
      <x:c r="I440" s="46"/>
      <x:c r="J440" s="46"/>
      <x:c r="K440" s="46"/>
      <x:c r="L440" s="46"/>
    </x:row>
    <x:row r="441" ht="25" customHeight="1">
      <x:c r="A441" s="46" t="str">
        <x:f>IF(COUNTA(B441:L441)&gt;0,"430",IF(ISNUMBER($G$7),IF(AND($G$7&gt;=1,$G$7&lt;=500,$G$7=INT($G$7)),IF(430&lt;=$G$7,"430",""),""),""))</x:f>
      </x:c>
      <x:c r="B441" s="46"/>
      <x:c r="C441" s="46"/>
      <x:c r="D441" s="46"/>
      <x:c r="E441" s="46"/>
      <x:c r="F441" s="46"/>
      <x:c r="G441" s="46"/>
      <x:c r="H441" s="46"/>
      <x:c r="I441" s="46"/>
      <x:c r="J441" s="46"/>
      <x:c r="K441" s="46"/>
      <x:c r="L441" s="46"/>
    </x:row>
    <x:row r="442" ht="25" customHeight="1">
      <x:c r="A442" s="46" t="str">
        <x:f>IF(COUNTA(B442:L442)&gt;0,"431",IF(ISNUMBER($G$7),IF(AND($G$7&gt;=1,$G$7&lt;=500,$G$7=INT($G$7)),IF(431&lt;=$G$7,"431",""),""),""))</x:f>
      </x:c>
      <x:c r="B442" s="46"/>
      <x:c r="C442" s="46"/>
      <x:c r="D442" s="46"/>
      <x:c r="E442" s="46"/>
      <x:c r="F442" s="46"/>
      <x:c r="G442" s="46"/>
      <x:c r="H442" s="46"/>
      <x:c r="I442" s="46"/>
      <x:c r="J442" s="46"/>
      <x:c r="K442" s="46"/>
      <x:c r="L442" s="46"/>
    </x:row>
    <x:row r="443" ht="25" customHeight="1">
      <x:c r="A443" s="46" t="str">
        <x:f>IF(COUNTA(B443:L443)&gt;0,"432",IF(ISNUMBER($G$7),IF(AND($G$7&gt;=1,$G$7&lt;=500,$G$7=INT($G$7)),IF(432&lt;=$G$7,"432",""),""),""))</x:f>
      </x:c>
      <x:c r="B443" s="46"/>
      <x:c r="C443" s="46"/>
      <x:c r="D443" s="46"/>
      <x:c r="E443" s="46"/>
      <x:c r="F443" s="46"/>
      <x:c r="G443" s="46"/>
      <x:c r="H443" s="46"/>
      <x:c r="I443" s="46"/>
      <x:c r="J443" s="46"/>
      <x:c r="K443" s="46"/>
      <x:c r="L443" s="46"/>
    </x:row>
    <x:row r="444" ht="25" customHeight="1">
      <x:c r="A444" s="46" t="str">
        <x:f>IF(COUNTA(B444:L444)&gt;0,"433",IF(ISNUMBER($G$7),IF(AND($G$7&gt;=1,$G$7&lt;=500,$G$7=INT($G$7)),IF(433&lt;=$G$7,"433",""),""),""))</x:f>
      </x:c>
      <x:c r="B444" s="46"/>
      <x:c r="C444" s="46"/>
      <x:c r="D444" s="46"/>
      <x:c r="E444" s="46"/>
      <x:c r="F444" s="46"/>
      <x:c r="G444" s="46"/>
      <x:c r="H444" s="46"/>
      <x:c r="I444" s="46"/>
      <x:c r="J444" s="46"/>
      <x:c r="K444" s="46"/>
      <x:c r="L444" s="46"/>
    </x:row>
    <x:row r="445" ht="25" customHeight="1">
      <x:c r="A445" s="46" t="str">
        <x:f>IF(COUNTA(B445:L445)&gt;0,"434",IF(ISNUMBER($G$7),IF(AND($G$7&gt;=1,$G$7&lt;=500,$G$7=INT($G$7)),IF(434&lt;=$G$7,"434",""),""),""))</x:f>
      </x:c>
      <x:c r="B445" s="46"/>
      <x:c r="C445" s="46"/>
      <x:c r="D445" s="46"/>
      <x:c r="E445" s="46"/>
      <x:c r="F445" s="46"/>
      <x:c r="G445" s="46"/>
      <x:c r="H445" s="46"/>
      <x:c r="I445" s="46"/>
      <x:c r="J445" s="46"/>
      <x:c r="K445" s="46"/>
      <x:c r="L445" s="46"/>
    </x:row>
    <x:row r="446" ht="25" customHeight="1">
      <x:c r="A446" s="46" t="str">
        <x:f>IF(COUNTA(B446:L446)&gt;0,"435",IF(ISNUMBER($G$7),IF(AND($G$7&gt;=1,$G$7&lt;=500,$G$7=INT($G$7)),IF(435&lt;=$G$7,"435",""),""),""))</x:f>
      </x:c>
      <x:c r="B446" s="46"/>
      <x:c r="C446" s="46"/>
      <x:c r="D446" s="46"/>
      <x:c r="E446" s="46"/>
      <x:c r="F446" s="46"/>
      <x:c r="G446" s="46"/>
      <x:c r="H446" s="46"/>
      <x:c r="I446" s="46"/>
      <x:c r="J446" s="46"/>
      <x:c r="K446" s="46"/>
      <x:c r="L446" s="46"/>
    </x:row>
    <x:row r="447" ht="25" customHeight="1">
      <x:c r="A447" s="46" t="str">
        <x:f>IF(COUNTA(B447:L447)&gt;0,"436",IF(ISNUMBER($G$7),IF(AND($G$7&gt;=1,$G$7&lt;=500,$G$7=INT($G$7)),IF(436&lt;=$G$7,"436",""),""),""))</x:f>
      </x:c>
      <x:c r="B447" s="46"/>
      <x:c r="C447" s="46"/>
      <x:c r="D447" s="46"/>
      <x:c r="E447" s="46"/>
      <x:c r="F447" s="46"/>
      <x:c r="G447" s="46"/>
      <x:c r="H447" s="46"/>
      <x:c r="I447" s="46"/>
      <x:c r="J447" s="46"/>
      <x:c r="K447" s="46"/>
      <x:c r="L447" s="46"/>
    </x:row>
    <x:row r="448" ht="25" customHeight="1">
      <x:c r="A448" s="46" t="str">
        <x:f>IF(COUNTA(B448:L448)&gt;0,"437",IF(ISNUMBER($G$7),IF(AND($G$7&gt;=1,$G$7&lt;=500,$G$7=INT($G$7)),IF(437&lt;=$G$7,"437",""),""),""))</x:f>
      </x:c>
      <x:c r="B448" s="46"/>
      <x:c r="C448" s="46"/>
      <x:c r="D448" s="46"/>
      <x:c r="E448" s="46"/>
      <x:c r="F448" s="46"/>
      <x:c r="G448" s="46"/>
      <x:c r="H448" s="46"/>
      <x:c r="I448" s="46"/>
      <x:c r="J448" s="46"/>
      <x:c r="K448" s="46"/>
      <x:c r="L448" s="46"/>
    </x:row>
    <x:row r="449" ht="25" customHeight="1">
      <x:c r="A449" s="46" t="str">
        <x:f>IF(COUNTA(B449:L449)&gt;0,"438",IF(ISNUMBER($G$7),IF(AND($G$7&gt;=1,$G$7&lt;=500,$G$7=INT($G$7)),IF(438&lt;=$G$7,"438",""),""),""))</x:f>
      </x:c>
      <x:c r="B449" s="46"/>
      <x:c r="C449" s="46"/>
      <x:c r="D449" s="46"/>
      <x:c r="E449" s="46"/>
      <x:c r="F449" s="46"/>
      <x:c r="G449" s="46"/>
      <x:c r="H449" s="46"/>
      <x:c r="I449" s="46"/>
      <x:c r="J449" s="46"/>
      <x:c r="K449" s="46"/>
      <x:c r="L449" s="46"/>
    </x:row>
    <x:row r="450" ht="25" customHeight="1">
      <x:c r="A450" s="46" t="str">
        <x:f>IF(COUNTA(B450:L450)&gt;0,"439",IF(ISNUMBER($G$7),IF(AND($G$7&gt;=1,$G$7&lt;=500,$G$7=INT($G$7)),IF(439&lt;=$G$7,"439",""),""),""))</x:f>
      </x:c>
      <x:c r="B450" s="46"/>
      <x:c r="C450" s="46"/>
      <x:c r="D450" s="46"/>
      <x:c r="E450" s="46"/>
      <x:c r="F450" s="46"/>
      <x:c r="G450" s="46"/>
      <x:c r="H450" s="46"/>
      <x:c r="I450" s="46"/>
      <x:c r="J450" s="46"/>
      <x:c r="K450" s="46"/>
      <x:c r="L450" s="46"/>
    </x:row>
    <x:row r="451" ht="25" customHeight="1">
      <x:c r="A451" s="46" t="str">
        <x:f>IF(COUNTA(B451:L451)&gt;0,"440",IF(ISNUMBER($G$7),IF(AND($G$7&gt;=1,$G$7&lt;=500,$G$7=INT($G$7)),IF(440&lt;=$G$7,"440",""),""),""))</x:f>
      </x:c>
      <x:c r="B451" s="46"/>
      <x:c r="C451" s="46"/>
      <x:c r="D451" s="46"/>
      <x:c r="E451" s="46"/>
      <x:c r="F451" s="46"/>
      <x:c r="G451" s="46"/>
      <x:c r="H451" s="46"/>
      <x:c r="I451" s="46"/>
      <x:c r="J451" s="46"/>
      <x:c r="K451" s="46"/>
      <x:c r="L451" s="46"/>
    </x:row>
    <x:row r="452" ht="25" customHeight="1">
      <x:c r="A452" s="46" t="str">
        <x:f>IF(COUNTA(B452:L452)&gt;0,"441",IF(ISNUMBER($G$7),IF(AND($G$7&gt;=1,$G$7&lt;=500,$G$7=INT($G$7)),IF(441&lt;=$G$7,"441",""),""),""))</x:f>
      </x:c>
      <x:c r="B452" s="46"/>
      <x:c r="C452" s="46"/>
      <x:c r="D452" s="46"/>
      <x:c r="E452" s="46"/>
      <x:c r="F452" s="46"/>
      <x:c r="G452" s="46"/>
      <x:c r="H452" s="46"/>
      <x:c r="I452" s="46"/>
      <x:c r="J452" s="46"/>
      <x:c r="K452" s="46"/>
      <x:c r="L452" s="46"/>
    </x:row>
    <x:row r="453" ht="25" customHeight="1">
      <x:c r="A453" s="46" t="str">
        <x:f>IF(COUNTA(B453:L453)&gt;0,"442",IF(ISNUMBER($G$7),IF(AND($G$7&gt;=1,$G$7&lt;=500,$G$7=INT($G$7)),IF(442&lt;=$G$7,"442",""),""),""))</x:f>
      </x:c>
      <x:c r="B453" s="46"/>
      <x:c r="C453" s="46"/>
      <x:c r="D453" s="46"/>
      <x:c r="E453" s="46"/>
      <x:c r="F453" s="46"/>
      <x:c r="G453" s="46"/>
      <x:c r="H453" s="46"/>
      <x:c r="I453" s="46"/>
      <x:c r="J453" s="46"/>
      <x:c r="K453" s="46"/>
      <x:c r="L453" s="46"/>
    </x:row>
    <x:row r="454" ht="25" customHeight="1">
      <x:c r="A454" s="46" t="str">
        <x:f>IF(COUNTA(B454:L454)&gt;0,"443",IF(ISNUMBER($G$7),IF(AND($G$7&gt;=1,$G$7&lt;=500,$G$7=INT($G$7)),IF(443&lt;=$G$7,"443",""),""),""))</x:f>
      </x:c>
      <x:c r="B454" s="46"/>
      <x:c r="C454" s="46"/>
      <x:c r="D454" s="46"/>
      <x:c r="E454" s="46"/>
      <x:c r="F454" s="46"/>
      <x:c r="G454" s="46"/>
      <x:c r="H454" s="46"/>
      <x:c r="I454" s="46"/>
      <x:c r="J454" s="46"/>
      <x:c r="K454" s="46"/>
      <x:c r="L454" s="46"/>
    </x:row>
    <x:row r="455" ht="25" customHeight="1">
      <x:c r="A455" s="46" t="str">
        <x:f>IF(COUNTA(B455:L455)&gt;0,"444",IF(ISNUMBER($G$7),IF(AND($G$7&gt;=1,$G$7&lt;=500,$G$7=INT($G$7)),IF(444&lt;=$G$7,"444",""),""),""))</x:f>
      </x:c>
      <x:c r="B455" s="46"/>
      <x:c r="C455" s="46"/>
      <x:c r="D455" s="46"/>
      <x:c r="E455" s="46"/>
      <x:c r="F455" s="46"/>
      <x:c r="G455" s="46"/>
      <x:c r="H455" s="46"/>
      <x:c r="I455" s="46"/>
      <x:c r="J455" s="46"/>
      <x:c r="K455" s="46"/>
      <x:c r="L455" s="46"/>
    </x:row>
    <x:row r="456" ht="25" customHeight="1">
      <x:c r="A456" s="46" t="str">
        <x:f>IF(COUNTA(B456:L456)&gt;0,"445",IF(ISNUMBER($G$7),IF(AND($G$7&gt;=1,$G$7&lt;=500,$G$7=INT($G$7)),IF(445&lt;=$G$7,"445",""),""),""))</x:f>
      </x:c>
      <x:c r="B456" s="46"/>
      <x:c r="C456" s="46"/>
      <x:c r="D456" s="46"/>
      <x:c r="E456" s="46"/>
      <x:c r="F456" s="46"/>
      <x:c r="G456" s="46"/>
      <x:c r="H456" s="46"/>
      <x:c r="I456" s="46"/>
      <x:c r="J456" s="46"/>
      <x:c r="K456" s="46"/>
      <x:c r="L456" s="46"/>
    </x:row>
    <x:row r="457" ht="25" customHeight="1">
      <x:c r="A457" s="46" t="str">
        <x:f>IF(COUNTA(B457:L457)&gt;0,"446",IF(ISNUMBER($G$7),IF(AND($G$7&gt;=1,$G$7&lt;=500,$G$7=INT($G$7)),IF(446&lt;=$G$7,"446",""),""),""))</x:f>
      </x:c>
      <x:c r="B457" s="46"/>
      <x:c r="C457" s="46"/>
      <x:c r="D457" s="46"/>
      <x:c r="E457" s="46"/>
      <x:c r="F457" s="46"/>
      <x:c r="G457" s="46"/>
      <x:c r="H457" s="46"/>
      <x:c r="I457" s="46"/>
      <x:c r="J457" s="46"/>
      <x:c r="K457" s="46"/>
      <x:c r="L457" s="46"/>
    </x:row>
    <x:row r="458" ht="25" customHeight="1">
      <x:c r="A458" s="46" t="str">
        <x:f>IF(COUNTA(B458:L458)&gt;0,"447",IF(ISNUMBER($G$7),IF(AND($G$7&gt;=1,$G$7&lt;=500,$G$7=INT($G$7)),IF(447&lt;=$G$7,"447",""),""),""))</x:f>
      </x:c>
      <x:c r="B458" s="46"/>
      <x:c r="C458" s="46"/>
      <x:c r="D458" s="46"/>
      <x:c r="E458" s="46"/>
      <x:c r="F458" s="46"/>
      <x:c r="G458" s="46"/>
      <x:c r="H458" s="46"/>
      <x:c r="I458" s="46"/>
      <x:c r="J458" s="46"/>
      <x:c r="K458" s="46"/>
      <x:c r="L458" s="46"/>
    </x:row>
    <x:row r="459" ht="25" customHeight="1">
      <x:c r="A459" s="46" t="str">
        <x:f>IF(COUNTA(B459:L459)&gt;0,"448",IF(ISNUMBER($G$7),IF(AND($G$7&gt;=1,$G$7&lt;=500,$G$7=INT($G$7)),IF(448&lt;=$G$7,"448",""),""),""))</x:f>
      </x:c>
      <x:c r="B459" s="46"/>
      <x:c r="C459" s="46"/>
      <x:c r="D459" s="46"/>
      <x:c r="E459" s="46"/>
      <x:c r="F459" s="46"/>
      <x:c r="G459" s="46"/>
      <x:c r="H459" s="46"/>
      <x:c r="I459" s="46"/>
      <x:c r="J459" s="46"/>
      <x:c r="K459" s="46"/>
      <x:c r="L459" s="46"/>
    </x:row>
    <x:row r="460" ht="25" customHeight="1">
      <x:c r="A460" s="46" t="str">
        <x:f>IF(COUNTA(B460:L460)&gt;0,"449",IF(ISNUMBER($G$7),IF(AND($G$7&gt;=1,$G$7&lt;=500,$G$7=INT($G$7)),IF(449&lt;=$G$7,"449",""),""),""))</x:f>
      </x:c>
      <x:c r="B460" s="46"/>
      <x:c r="C460" s="46"/>
      <x:c r="D460" s="46"/>
      <x:c r="E460" s="46"/>
      <x:c r="F460" s="46"/>
      <x:c r="G460" s="46"/>
      <x:c r="H460" s="46"/>
      <x:c r="I460" s="46"/>
      <x:c r="J460" s="46"/>
      <x:c r="K460" s="46"/>
      <x:c r="L460" s="46"/>
    </x:row>
    <x:row r="461" ht="25" customHeight="1">
      <x:c r="A461" s="46" t="str">
        <x:f>IF(COUNTA(B461:L461)&gt;0,"450",IF(ISNUMBER($G$7),IF(AND($G$7&gt;=1,$G$7&lt;=500,$G$7=INT($G$7)),IF(450&lt;=$G$7,"450",""),""),""))</x:f>
      </x:c>
      <x:c r="B461" s="46"/>
      <x:c r="C461" s="46"/>
      <x:c r="D461" s="46"/>
      <x:c r="E461" s="46"/>
      <x:c r="F461" s="46"/>
      <x:c r="G461" s="46"/>
      <x:c r="H461" s="46"/>
      <x:c r="I461" s="46"/>
      <x:c r="J461" s="46"/>
      <x:c r="K461" s="46"/>
      <x:c r="L461" s="46"/>
    </x:row>
    <x:row r="462" ht="25" customHeight="1">
      <x:c r="A462" s="46" t="str">
        <x:f>IF(COUNTA(B462:L462)&gt;0,"451",IF(ISNUMBER($G$7),IF(AND($G$7&gt;=1,$G$7&lt;=500,$G$7=INT($G$7)),IF(451&lt;=$G$7,"451",""),""),""))</x:f>
      </x:c>
      <x:c r="B462" s="46"/>
      <x:c r="C462" s="46"/>
      <x:c r="D462" s="46"/>
      <x:c r="E462" s="46"/>
      <x:c r="F462" s="46"/>
      <x:c r="G462" s="46"/>
      <x:c r="H462" s="46"/>
      <x:c r="I462" s="46"/>
      <x:c r="J462" s="46"/>
      <x:c r="K462" s="46"/>
      <x:c r="L462" s="46"/>
    </x:row>
    <x:row r="463" ht="25" customHeight="1">
      <x:c r="A463" s="46" t="str">
        <x:f>IF(COUNTA(B463:L463)&gt;0,"452",IF(ISNUMBER($G$7),IF(AND($G$7&gt;=1,$G$7&lt;=500,$G$7=INT($G$7)),IF(452&lt;=$G$7,"452",""),""),""))</x:f>
      </x:c>
      <x:c r="B463" s="46"/>
      <x:c r="C463" s="46"/>
      <x:c r="D463" s="46"/>
      <x:c r="E463" s="46"/>
      <x:c r="F463" s="46"/>
      <x:c r="G463" s="46"/>
      <x:c r="H463" s="46"/>
      <x:c r="I463" s="46"/>
      <x:c r="J463" s="46"/>
      <x:c r="K463" s="46"/>
      <x:c r="L463" s="46"/>
    </x:row>
    <x:row r="464" ht="25" customHeight="1">
      <x:c r="A464" s="46" t="str">
        <x:f>IF(COUNTA(B464:L464)&gt;0,"453",IF(ISNUMBER($G$7),IF(AND($G$7&gt;=1,$G$7&lt;=500,$G$7=INT($G$7)),IF(453&lt;=$G$7,"453",""),""),""))</x:f>
      </x:c>
      <x:c r="B464" s="46"/>
      <x:c r="C464" s="46"/>
      <x:c r="D464" s="46"/>
      <x:c r="E464" s="46"/>
      <x:c r="F464" s="46"/>
      <x:c r="G464" s="46"/>
      <x:c r="H464" s="46"/>
      <x:c r="I464" s="46"/>
      <x:c r="J464" s="46"/>
      <x:c r="K464" s="46"/>
      <x:c r="L464" s="46"/>
    </x:row>
    <x:row r="465" ht="25" customHeight="1">
      <x:c r="A465" s="46" t="str">
        <x:f>IF(COUNTA(B465:L465)&gt;0,"454",IF(ISNUMBER($G$7),IF(AND($G$7&gt;=1,$G$7&lt;=500,$G$7=INT($G$7)),IF(454&lt;=$G$7,"454",""),""),""))</x:f>
      </x:c>
      <x:c r="B465" s="46"/>
      <x:c r="C465" s="46"/>
      <x:c r="D465" s="46"/>
      <x:c r="E465" s="46"/>
      <x:c r="F465" s="46"/>
      <x:c r="G465" s="46"/>
      <x:c r="H465" s="46"/>
      <x:c r="I465" s="46"/>
      <x:c r="J465" s="46"/>
      <x:c r="K465" s="46"/>
      <x:c r="L465" s="46"/>
    </x:row>
    <x:row r="466" ht="25" customHeight="1">
      <x:c r="A466" s="46" t="str">
        <x:f>IF(COUNTA(B466:L466)&gt;0,"455",IF(ISNUMBER($G$7),IF(AND($G$7&gt;=1,$G$7&lt;=500,$G$7=INT($G$7)),IF(455&lt;=$G$7,"455",""),""),""))</x:f>
      </x:c>
      <x:c r="B466" s="46"/>
      <x:c r="C466" s="46"/>
      <x:c r="D466" s="46"/>
      <x:c r="E466" s="46"/>
      <x:c r="F466" s="46"/>
      <x:c r="G466" s="46"/>
      <x:c r="H466" s="46"/>
      <x:c r="I466" s="46"/>
      <x:c r="J466" s="46"/>
      <x:c r="K466" s="46"/>
      <x:c r="L466" s="46"/>
    </x:row>
    <x:row r="467" ht="25" customHeight="1">
      <x:c r="A467" s="46" t="str">
        <x:f>IF(COUNTA(B467:L467)&gt;0,"456",IF(ISNUMBER($G$7),IF(AND($G$7&gt;=1,$G$7&lt;=500,$G$7=INT($G$7)),IF(456&lt;=$G$7,"456",""),""),""))</x:f>
      </x:c>
      <x:c r="B467" s="46"/>
      <x:c r="C467" s="46"/>
      <x:c r="D467" s="46"/>
      <x:c r="E467" s="46"/>
      <x:c r="F467" s="46"/>
      <x:c r="G467" s="46"/>
      <x:c r="H467" s="46"/>
      <x:c r="I467" s="46"/>
      <x:c r="J467" s="46"/>
      <x:c r="K467" s="46"/>
      <x:c r="L467" s="46"/>
    </x:row>
    <x:row r="468" ht="25" customHeight="1">
      <x:c r="A468" s="46" t="str">
        <x:f>IF(COUNTA(B468:L468)&gt;0,"457",IF(ISNUMBER($G$7),IF(AND($G$7&gt;=1,$G$7&lt;=500,$G$7=INT($G$7)),IF(457&lt;=$G$7,"457",""),""),""))</x:f>
      </x:c>
      <x:c r="B468" s="46"/>
      <x:c r="C468" s="46"/>
      <x:c r="D468" s="46"/>
      <x:c r="E468" s="46"/>
      <x:c r="F468" s="46"/>
      <x:c r="G468" s="46"/>
      <x:c r="H468" s="46"/>
      <x:c r="I468" s="46"/>
      <x:c r="J468" s="46"/>
      <x:c r="K468" s="46"/>
      <x:c r="L468" s="46"/>
    </x:row>
    <x:row r="469" ht="25" customHeight="1">
      <x:c r="A469" s="46" t="str">
        <x:f>IF(COUNTA(B469:L469)&gt;0,"458",IF(ISNUMBER($G$7),IF(AND($G$7&gt;=1,$G$7&lt;=500,$G$7=INT($G$7)),IF(458&lt;=$G$7,"458",""),""),""))</x:f>
      </x:c>
      <x:c r="B469" s="46"/>
      <x:c r="C469" s="46"/>
      <x:c r="D469" s="46"/>
      <x:c r="E469" s="46"/>
      <x:c r="F469" s="46"/>
      <x:c r="G469" s="46"/>
      <x:c r="H469" s="46"/>
      <x:c r="I469" s="46"/>
      <x:c r="J469" s="46"/>
      <x:c r="K469" s="46"/>
      <x:c r="L469" s="46"/>
    </x:row>
    <x:row r="470" ht="25" customHeight="1">
      <x:c r="A470" s="46" t="str">
        <x:f>IF(COUNTA(B470:L470)&gt;0,"459",IF(ISNUMBER($G$7),IF(AND($G$7&gt;=1,$G$7&lt;=500,$G$7=INT($G$7)),IF(459&lt;=$G$7,"459",""),""),""))</x:f>
      </x:c>
      <x:c r="B470" s="46"/>
      <x:c r="C470" s="46"/>
      <x:c r="D470" s="46"/>
      <x:c r="E470" s="46"/>
      <x:c r="F470" s="46"/>
      <x:c r="G470" s="46"/>
      <x:c r="H470" s="46"/>
      <x:c r="I470" s="46"/>
      <x:c r="J470" s="46"/>
      <x:c r="K470" s="46"/>
      <x:c r="L470" s="46"/>
    </x:row>
    <x:row r="471" ht="25" customHeight="1">
      <x:c r="A471" s="46" t="str">
        <x:f>IF(COUNTA(B471:L471)&gt;0,"460",IF(ISNUMBER($G$7),IF(AND($G$7&gt;=1,$G$7&lt;=500,$G$7=INT($G$7)),IF(460&lt;=$G$7,"460",""),""),""))</x:f>
      </x:c>
      <x:c r="B471" s="46"/>
      <x:c r="C471" s="46"/>
      <x:c r="D471" s="46"/>
      <x:c r="E471" s="46"/>
      <x:c r="F471" s="46"/>
      <x:c r="G471" s="46"/>
      <x:c r="H471" s="46"/>
      <x:c r="I471" s="46"/>
      <x:c r="J471" s="46"/>
      <x:c r="K471" s="46"/>
      <x:c r="L471" s="46"/>
    </x:row>
    <x:row r="472" ht="25" customHeight="1">
      <x:c r="A472" s="46" t="str">
        <x:f>IF(COUNTA(B472:L472)&gt;0,"461",IF(ISNUMBER($G$7),IF(AND($G$7&gt;=1,$G$7&lt;=500,$G$7=INT($G$7)),IF(461&lt;=$G$7,"461",""),""),""))</x:f>
      </x:c>
      <x:c r="B472" s="46"/>
      <x:c r="C472" s="46"/>
      <x:c r="D472" s="46"/>
      <x:c r="E472" s="46"/>
      <x:c r="F472" s="46"/>
      <x:c r="G472" s="46"/>
      <x:c r="H472" s="46"/>
      <x:c r="I472" s="46"/>
      <x:c r="J472" s="46"/>
      <x:c r="K472" s="46"/>
      <x:c r="L472" s="46"/>
    </x:row>
    <x:row r="473" ht="25" customHeight="1">
      <x:c r="A473" s="46" t="str">
        <x:f>IF(COUNTA(B473:L473)&gt;0,"462",IF(ISNUMBER($G$7),IF(AND($G$7&gt;=1,$G$7&lt;=500,$G$7=INT($G$7)),IF(462&lt;=$G$7,"462",""),""),""))</x:f>
      </x:c>
      <x:c r="B473" s="46"/>
      <x:c r="C473" s="46"/>
      <x:c r="D473" s="46"/>
      <x:c r="E473" s="46"/>
      <x:c r="F473" s="46"/>
      <x:c r="G473" s="46"/>
      <x:c r="H473" s="46"/>
      <x:c r="I473" s="46"/>
      <x:c r="J473" s="46"/>
      <x:c r="K473" s="46"/>
      <x:c r="L473" s="46"/>
    </x:row>
    <x:row r="474" ht="25" customHeight="1">
      <x:c r="A474" s="46" t="str">
        <x:f>IF(COUNTA(B474:L474)&gt;0,"463",IF(ISNUMBER($G$7),IF(AND($G$7&gt;=1,$G$7&lt;=500,$G$7=INT($G$7)),IF(463&lt;=$G$7,"463",""),""),""))</x:f>
      </x:c>
      <x:c r="B474" s="46"/>
      <x:c r="C474" s="46"/>
      <x:c r="D474" s="46"/>
      <x:c r="E474" s="46"/>
      <x:c r="F474" s="46"/>
      <x:c r="G474" s="46"/>
      <x:c r="H474" s="46"/>
      <x:c r="I474" s="46"/>
      <x:c r="J474" s="46"/>
      <x:c r="K474" s="46"/>
      <x:c r="L474" s="46"/>
    </x:row>
    <x:row r="475" ht="25" customHeight="1">
      <x:c r="A475" s="46" t="str">
        <x:f>IF(COUNTA(B475:L475)&gt;0,"464",IF(ISNUMBER($G$7),IF(AND($G$7&gt;=1,$G$7&lt;=500,$G$7=INT($G$7)),IF(464&lt;=$G$7,"464",""),""),""))</x:f>
      </x:c>
      <x:c r="B475" s="46"/>
      <x:c r="C475" s="46"/>
      <x:c r="D475" s="46"/>
      <x:c r="E475" s="46"/>
      <x:c r="F475" s="46"/>
      <x:c r="G475" s="46"/>
      <x:c r="H475" s="46"/>
      <x:c r="I475" s="46"/>
      <x:c r="J475" s="46"/>
      <x:c r="K475" s="46"/>
      <x:c r="L475" s="46"/>
    </x:row>
    <x:row r="476" ht="25" customHeight="1">
      <x:c r="A476" s="46" t="str">
        <x:f>IF(COUNTA(B476:L476)&gt;0,"465",IF(ISNUMBER($G$7),IF(AND($G$7&gt;=1,$G$7&lt;=500,$G$7=INT($G$7)),IF(465&lt;=$G$7,"465",""),""),""))</x:f>
      </x:c>
      <x:c r="B476" s="46"/>
      <x:c r="C476" s="46"/>
      <x:c r="D476" s="46"/>
      <x:c r="E476" s="46"/>
      <x:c r="F476" s="46"/>
      <x:c r="G476" s="46"/>
      <x:c r="H476" s="46"/>
      <x:c r="I476" s="46"/>
      <x:c r="J476" s="46"/>
      <x:c r="K476" s="46"/>
      <x:c r="L476" s="46"/>
    </x:row>
    <x:row r="477" ht="25" customHeight="1">
      <x:c r="A477" s="46" t="str">
        <x:f>IF(COUNTA(B477:L477)&gt;0,"466",IF(ISNUMBER($G$7),IF(AND($G$7&gt;=1,$G$7&lt;=500,$G$7=INT($G$7)),IF(466&lt;=$G$7,"466",""),""),""))</x:f>
      </x:c>
      <x:c r="B477" s="46"/>
      <x:c r="C477" s="46"/>
      <x:c r="D477" s="46"/>
      <x:c r="E477" s="46"/>
      <x:c r="F477" s="46"/>
      <x:c r="G477" s="46"/>
      <x:c r="H477" s="46"/>
      <x:c r="I477" s="46"/>
      <x:c r="J477" s="46"/>
      <x:c r="K477" s="46"/>
      <x:c r="L477" s="46"/>
    </x:row>
    <x:row r="478" ht="25" customHeight="1">
      <x:c r="A478" s="46" t="str">
        <x:f>IF(COUNTA(B478:L478)&gt;0,"467",IF(ISNUMBER($G$7),IF(AND($G$7&gt;=1,$G$7&lt;=500,$G$7=INT($G$7)),IF(467&lt;=$G$7,"467",""),""),""))</x:f>
      </x:c>
      <x:c r="B478" s="46"/>
      <x:c r="C478" s="46"/>
      <x:c r="D478" s="46"/>
      <x:c r="E478" s="46"/>
      <x:c r="F478" s="46"/>
      <x:c r="G478" s="46"/>
      <x:c r="H478" s="46"/>
      <x:c r="I478" s="46"/>
      <x:c r="J478" s="46"/>
      <x:c r="K478" s="46"/>
      <x:c r="L478" s="46"/>
    </x:row>
    <x:row r="479" ht="25" customHeight="1">
      <x:c r="A479" s="46" t="str">
        <x:f>IF(COUNTA(B479:L479)&gt;0,"468",IF(ISNUMBER($G$7),IF(AND($G$7&gt;=1,$G$7&lt;=500,$G$7=INT($G$7)),IF(468&lt;=$G$7,"468",""),""),""))</x:f>
      </x:c>
      <x:c r="B479" s="46"/>
      <x:c r="C479" s="46"/>
      <x:c r="D479" s="46"/>
      <x:c r="E479" s="46"/>
      <x:c r="F479" s="46"/>
      <x:c r="G479" s="46"/>
      <x:c r="H479" s="46"/>
      <x:c r="I479" s="46"/>
      <x:c r="J479" s="46"/>
      <x:c r="K479" s="46"/>
      <x:c r="L479" s="46"/>
    </x:row>
    <x:row r="480" ht="25" customHeight="1">
      <x:c r="A480" s="46" t="str">
        <x:f>IF(COUNTA(B480:L480)&gt;0,"469",IF(ISNUMBER($G$7),IF(AND($G$7&gt;=1,$G$7&lt;=500,$G$7=INT($G$7)),IF(469&lt;=$G$7,"469",""),""),""))</x:f>
      </x:c>
      <x:c r="B480" s="46"/>
      <x:c r="C480" s="46"/>
      <x:c r="D480" s="46"/>
      <x:c r="E480" s="46"/>
      <x:c r="F480" s="46"/>
      <x:c r="G480" s="46"/>
      <x:c r="H480" s="46"/>
      <x:c r="I480" s="46"/>
      <x:c r="J480" s="46"/>
      <x:c r="K480" s="46"/>
      <x:c r="L480" s="46"/>
    </x:row>
    <x:row r="481" ht="25" customHeight="1">
      <x:c r="A481" s="46" t="str">
        <x:f>IF(COUNTA(B481:L481)&gt;0,"470",IF(ISNUMBER($G$7),IF(AND($G$7&gt;=1,$G$7&lt;=500,$G$7=INT($G$7)),IF(470&lt;=$G$7,"470",""),""),""))</x:f>
      </x:c>
      <x:c r="B481" s="46"/>
      <x:c r="C481" s="46"/>
      <x:c r="D481" s="46"/>
      <x:c r="E481" s="46"/>
      <x:c r="F481" s="46"/>
      <x:c r="G481" s="46"/>
      <x:c r="H481" s="46"/>
      <x:c r="I481" s="46"/>
      <x:c r="J481" s="46"/>
      <x:c r="K481" s="46"/>
      <x:c r="L481" s="46"/>
    </x:row>
    <x:row r="482" ht="25" customHeight="1">
      <x:c r="A482" s="46" t="str">
        <x:f>IF(COUNTA(B482:L482)&gt;0,"471",IF(ISNUMBER($G$7),IF(AND($G$7&gt;=1,$G$7&lt;=500,$G$7=INT($G$7)),IF(471&lt;=$G$7,"471",""),""),""))</x:f>
      </x:c>
      <x:c r="B482" s="46"/>
      <x:c r="C482" s="46"/>
      <x:c r="D482" s="46"/>
      <x:c r="E482" s="46"/>
      <x:c r="F482" s="46"/>
      <x:c r="G482" s="46"/>
      <x:c r="H482" s="46"/>
      <x:c r="I482" s="46"/>
      <x:c r="J482" s="46"/>
      <x:c r="K482" s="46"/>
      <x:c r="L482" s="46"/>
    </x:row>
    <x:row r="483" ht="25" customHeight="1">
      <x:c r="A483" s="46" t="str">
        <x:f>IF(COUNTA(B483:L483)&gt;0,"472",IF(ISNUMBER($G$7),IF(AND($G$7&gt;=1,$G$7&lt;=500,$G$7=INT($G$7)),IF(472&lt;=$G$7,"472",""),""),""))</x:f>
      </x:c>
      <x:c r="B483" s="46"/>
      <x:c r="C483" s="46"/>
      <x:c r="D483" s="46"/>
      <x:c r="E483" s="46"/>
      <x:c r="F483" s="46"/>
      <x:c r="G483" s="46"/>
      <x:c r="H483" s="46"/>
      <x:c r="I483" s="46"/>
      <x:c r="J483" s="46"/>
      <x:c r="K483" s="46"/>
      <x:c r="L483" s="46"/>
    </x:row>
    <x:row r="484" ht="25" customHeight="1">
      <x:c r="A484" s="46" t="str">
        <x:f>IF(COUNTA(B484:L484)&gt;0,"473",IF(ISNUMBER($G$7),IF(AND($G$7&gt;=1,$G$7&lt;=500,$G$7=INT($G$7)),IF(473&lt;=$G$7,"473",""),""),""))</x:f>
      </x:c>
      <x:c r="B484" s="46"/>
      <x:c r="C484" s="46"/>
      <x:c r="D484" s="46"/>
      <x:c r="E484" s="46"/>
      <x:c r="F484" s="46"/>
      <x:c r="G484" s="46"/>
      <x:c r="H484" s="46"/>
      <x:c r="I484" s="46"/>
      <x:c r="J484" s="46"/>
      <x:c r="K484" s="46"/>
      <x:c r="L484" s="46"/>
    </x:row>
    <x:row r="485" ht="25" customHeight="1">
      <x:c r="A485" s="46" t="str">
        <x:f>IF(COUNTA(B485:L485)&gt;0,"474",IF(ISNUMBER($G$7),IF(AND($G$7&gt;=1,$G$7&lt;=500,$G$7=INT($G$7)),IF(474&lt;=$G$7,"474",""),""),""))</x:f>
      </x:c>
      <x:c r="B485" s="46"/>
      <x:c r="C485" s="46"/>
      <x:c r="D485" s="46"/>
      <x:c r="E485" s="46"/>
      <x:c r="F485" s="46"/>
      <x:c r="G485" s="46"/>
      <x:c r="H485" s="46"/>
      <x:c r="I485" s="46"/>
      <x:c r="J485" s="46"/>
      <x:c r="K485" s="46"/>
      <x:c r="L485" s="46"/>
    </x:row>
    <x:row r="486" ht="25" customHeight="1">
      <x:c r="A486" s="46" t="str">
        <x:f>IF(COUNTA(B486:L486)&gt;0,"475",IF(ISNUMBER($G$7),IF(AND($G$7&gt;=1,$G$7&lt;=500,$G$7=INT($G$7)),IF(475&lt;=$G$7,"475",""),""),""))</x:f>
      </x:c>
      <x:c r="B486" s="46"/>
      <x:c r="C486" s="46"/>
      <x:c r="D486" s="46"/>
      <x:c r="E486" s="46"/>
      <x:c r="F486" s="46"/>
      <x:c r="G486" s="46"/>
      <x:c r="H486" s="46"/>
      <x:c r="I486" s="46"/>
      <x:c r="J486" s="46"/>
      <x:c r="K486" s="46"/>
      <x:c r="L486" s="46"/>
    </x:row>
    <x:row r="487" ht="25" customHeight="1">
      <x:c r="A487" s="46" t="str">
        <x:f>IF(COUNTA(B487:L487)&gt;0,"476",IF(ISNUMBER($G$7),IF(AND($G$7&gt;=1,$G$7&lt;=500,$G$7=INT($G$7)),IF(476&lt;=$G$7,"476",""),""),""))</x:f>
      </x:c>
      <x:c r="B487" s="46"/>
      <x:c r="C487" s="46"/>
      <x:c r="D487" s="46"/>
      <x:c r="E487" s="46"/>
      <x:c r="F487" s="46"/>
      <x:c r="G487" s="46"/>
      <x:c r="H487" s="46"/>
      <x:c r="I487" s="46"/>
      <x:c r="J487" s="46"/>
      <x:c r="K487" s="46"/>
      <x:c r="L487" s="46"/>
    </x:row>
    <x:row r="488" ht="25" customHeight="1">
      <x:c r="A488" s="46" t="str">
        <x:f>IF(COUNTA(B488:L488)&gt;0,"477",IF(ISNUMBER($G$7),IF(AND($G$7&gt;=1,$G$7&lt;=500,$G$7=INT($G$7)),IF(477&lt;=$G$7,"477",""),""),""))</x:f>
      </x:c>
      <x:c r="B488" s="46"/>
      <x:c r="C488" s="46"/>
      <x:c r="D488" s="46"/>
      <x:c r="E488" s="46"/>
      <x:c r="F488" s="46"/>
      <x:c r="G488" s="46"/>
      <x:c r="H488" s="46"/>
      <x:c r="I488" s="46"/>
      <x:c r="J488" s="46"/>
      <x:c r="K488" s="46"/>
      <x:c r="L488" s="46"/>
    </x:row>
    <x:row r="489" ht="25" customHeight="1">
      <x:c r="A489" s="46" t="str">
        <x:f>IF(COUNTA(B489:L489)&gt;0,"478",IF(ISNUMBER($G$7),IF(AND($G$7&gt;=1,$G$7&lt;=500,$G$7=INT($G$7)),IF(478&lt;=$G$7,"478",""),""),""))</x:f>
      </x:c>
      <x:c r="B489" s="46"/>
      <x:c r="C489" s="46"/>
      <x:c r="D489" s="46"/>
      <x:c r="E489" s="46"/>
      <x:c r="F489" s="46"/>
      <x:c r="G489" s="46"/>
      <x:c r="H489" s="46"/>
      <x:c r="I489" s="46"/>
      <x:c r="J489" s="46"/>
      <x:c r="K489" s="46"/>
      <x:c r="L489" s="46"/>
    </x:row>
    <x:row r="490" ht="25" customHeight="1">
      <x:c r="A490" s="46" t="str">
        <x:f>IF(COUNTA(B490:L490)&gt;0,"479",IF(ISNUMBER($G$7),IF(AND($G$7&gt;=1,$G$7&lt;=500,$G$7=INT($G$7)),IF(479&lt;=$G$7,"479",""),""),""))</x:f>
      </x:c>
      <x:c r="B490" s="46"/>
      <x:c r="C490" s="46"/>
      <x:c r="D490" s="46"/>
      <x:c r="E490" s="46"/>
      <x:c r="F490" s="46"/>
      <x:c r="G490" s="46"/>
      <x:c r="H490" s="46"/>
      <x:c r="I490" s="46"/>
      <x:c r="J490" s="46"/>
      <x:c r="K490" s="46"/>
      <x:c r="L490" s="46"/>
    </x:row>
    <x:row r="491" ht="25" customHeight="1">
      <x:c r="A491" s="46" t="str">
        <x:f>IF(COUNTA(B491:L491)&gt;0,"480",IF(ISNUMBER($G$7),IF(AND($G$7&gt;=1,$G$7&lt;=500,$G$7=INT($G$7)),IF(480&lt;=$G$7,"480",""),""),""))</x:f>
      </x:c>
      <x:c r="B491" s="46"/>
      <x:c r="C491" s="46"/>
      <x:c r="D491" s="46"/>
      <x:c r="E491" s="46"/>
      <x:c r="F491" s="46"/>
      <x:c r="G491" s="46"/>
      <x:c r="H491" s="46"/>
      <x:c r="I491" s="46"/>
      <x:c r="J491" s="46"/>
      <x:c r="K491" s="46"/>
      <x:c r="L491" s="46"/>
    </x:row>
    <x:row r="492" ht="25" customHeight="1">
      <x:c r="A492" s="46" t="str">
        <x:f>IF(COUNTA(B492:L492)&gt;0,"481",IF(ISNUMBER($G$7),IF(AND($G$7&gt;=1,$G$7&lt;=500,$G$7=INT($G$7)),IF(481&lt;=$G$7,"481",""),""),""))</x:f>
      </x:c>
      <x:c r="B492" s="46"/>
      <x:c r="C492" s="46"/>
      <x:c r="D492" s="46"/>
      <x:c r="E492" s="46"/>
      <x:c r="F492" s="46"/>
      <x:c r="G492" s="46"/>
      <x:c r="H492" s="46"/>
      <x:c r="I492" s="46"/>
      <x:c r="J492" s="46"/>
      <x:c r="K492" s="46"/>
      <x:c r="L492" s="46"/>
    </x:row>
    <x:row r="493" ht="25" customHeight="1">
      <x:c r="A493" s="46" t="str">
        <x:f>IF(COUNTA(B493:L493)&gt;0,"482",IF(ISNUMBER($G$7),IF(AND($G$7&gt;=1,$G$7&lt;=500,$G$7=INT($G$7)),IF(482&lt;=$G$7,"482",""),""),""))</x:f>
      </x:c>
      <x:c r="B493" s="46"/>
      <x:c r="C493" s="46"/>
      <x:c r="D493" s="46"/>
      <x:c r="E493" s="46"/>
      <x:c r="F493" s="46"/>
      <x:c r="G493" s="46"/>
      <x:c r="H493" s="46"/>
      <x:c r="I493" s="46"/>
      <x:c r="J493" s="46"/>
      <x:c r="K493" s="46"/>
      <x:c r="L493" s="46"/>
    </x:row>
    <x:row r="494" ht="25" customHeight="1">
      <x:c r="A494" s="46" t="str">
        <x:f>IF(COUNTA(B494:L494)&gt;0,"483",IF(ISNUMBER($G$7),IF(AND($G$7&gt;=1,$G$7&lt;=500,$G$7=INT($G$7)),IF(483&lt;=$G$7,"483",""),""),""))</x:f>
      </x:c>
      <x:c r="B494" s="46"/>
      <x:c r="C494" s="46"/>
      <x:c r="D494" s="46"/>
      <x:c r="E494" s="46"/>
      <x:c r="F494" s="46"/>
      <x:c r="G494" s="46"/>
      <x:c r="H494" s="46"/>
      <x:c r="I494" s="46"/>
      <x:c r="J494" s="46"/>
      <x:c r="K494" s="46"/>
      <x:c r="L494" s="46"/>
    </x:row>
    <x:row r="495" ht="25" customHeight="1">
      <x:c r="A495" s="46" t="str">
        <x:f>IF(COUNTA(B495:L495)&gt;0,"484",IF(ISNUMBER($G$7),IF(AND($G$7&gt;=1,$G$7&lt;=500,$G$7=INT($G$7)),IF(484&lt;=$G$7,"484",""),""),""))</x:f>
      </x:c>
      <x:c r="B495" s="46"/>
      <x:c r="C495" s="46"/>
      <x:c r="D495" s="46"/>
      <x:c r="E495" s="46"/>
      <x:c r="F495" s="46"/>
      <x:c r="G495" s="46"/>
      <x:c r="H495" s="46"/>
      <x:c r="I495" s="46"/>
      <x:c r="J495" s="46"/>
      <x:c r="K495" s="46"/>
      <x:c r="L495" s="46"/>
    </x:row>
    <x:row r="496" ht="25" customHeight="1">
      <x:c r="A496" s="46" t="str">
        <x:f>IF(COUNTA(B496:L496)&gt;0,"485",IF(ISNUMBER($G$7),IF(AND($G$7&gt;=1,$G$7&lt;=500,$G$7=INT($G$7)),IF(485&lt;=$G$7,"485",""),""),""))</x:f>
      </x:c>
      <x:c r="B496" s="46"/>
      <x:c r="C496" s="46"/>
      <x:c r="D496" s="46"/>
      <x:c r="E496" s="46"/>
      <x:c r="F496" s="46"/>
      <x:c r="G496" s="46"/>
      <x:c r="H496" s="46"/>
      <x:c r="I496" s="46"/>
      <x:c r="J496" s="46"/>
      <x:c r="K496" s="46"/>
      <x:c r="L496" s="46"/>
    </x:row>
    <x:row r="497" ht="25" customHeight="1">
      <x:c r="A497" s="46" t="str">
        <x:f>IF(COUNTA(B497:L497)&gt;0,"486",IF(ISNUMBER($G$7),IF(AND($G$7&gt;=1,$G$7&lt;=500,$G$7=INT($G$7)),IF(486&lt;=$G$7,"486",""),""),""))</x:f>
      </x:c>
      <x:c r="B497" s="46"/>
      <x:c r="C497" s="46"/>
      <x:c r="D497" s="46"/>
      <x:c r="E497" s="46"/>
      <x:c r="F497" s="46"/>
      <x:c r="G497" s="46"/>
      <x:c r="H497" s="46"/>
      <x:c r="I497" s="46"/>
      <x:c r="J497" s="46"/>
      <x:c r="K497" s="46"/>
      <x:c r="L497" s="46"/>
    </x:row>
    <x:row r="498" ht="25" customHeight="1">
      <x:c r="A498" s="46" t="str">
        <x:f>IF(COUNTA(B498:L498)&gt;0,"487",IF(ISNUMBER($G$7),IF(AND($G$7&gt;=1,$G$7&lt;=500,$G$7=INT($G$7)),IF(487&lt;=$G$7,"487",""),""),""))</x:f>
      </x:c>
      <x:c r="B498" s="46"/>
      <x:c r="C498" s="46"/>
      <x:c r="D498" s="46"/>
      <x:c r="E498" s="46"/>
      <x:c r="F498" s="46"/>
      <x:c r="G498" s="46"/>
      <x:c r="H498" s="46"/>
      <x:c r="I498" s="46"/>
      <x:c r="J498" s="46"/>
      <x:c r="K498" s="46"/>
      <x:c r="L498" s="46"/>
    </x:row>
    <x:row r="499" ht="25" customHeight="1">
      <x:c r="A499" s="46" t="str">
        <x:f>IF(COUNTA(B499:L499)&gt;0,"488",IF(ISNUMBER($G$7),IF(AND($G$7&gt;=1,$G$7&lt;=500,$G$7=INT($G$7)),IF(488&lt;=$G$7,"488",""),""),""))</x:f>
      </x:c>
      <x:c r="B499" s="46"/>
      <x:c r="C499" s="46"/>
      <x:c r="D499" s="46"/>
      <x:c r="E499" s="46"/>
      <x:c r="F499" s="46"/>
      <x:c r="G499" s="46"/>
      <x:c r="H499" s="46"/>
      <x:c r="I499" s="46"/>
      <x:c r="J499" s="46"/>
      <x:c r="K499" s="46"/>
      <x:c r="L499" s="46"/>
    </x:row>
    <x:row r="500" ht="25" customHeight="1">
      <x:c r="A500" s="46" t="str">
        <x:f>IF(COUNTA(B500:L500)&gt;0,"489",IF(ISNUMBER($G$7),IF(AND($G$7&gt;=1,$G$7&lt;=500,$G$7=INT($G$7)),IF(489&lt;=$G$7,"489",""),""),""))</x:f>
      </x:c>
      <x:c r="B500" s="46"/>
      <x:c r="C500" s="46"/>
      <x:c r="D500" s="46"/>
      <x:c r="E500" s="46"/>
      <x:c r="F500" s="46"/>
      <x:c r="G500" s="46"/>
      <x:c r="H500" s="46"/>
      <x:c r="I500" s="46"/>
      <x:c r="J500" s="46"/>
      <x:c r="K500" s="46"/>
      <x:c r="L500" s="46"/>
    </x:row>
    <x:row r="501" ht="25" customHeight="1">
      <x:c r="A501" s="46" t="str">
        <x:f>IF(COUNTA(B501:L501)&gt;0,"490",IF(ISNUMBER($G$7),IF(AND($G$7&gt;=1,$G$7&lt;=500,$G$7=INT($G$7)),IF(490&lt;=$G$7,"490",""),""),""))</x:f>
      </x:c>
      <x:c r="B501" s="46"/>
      <x:c r="C501" s="46"/>
      <x:c r="D501" s="46"/>
      <x:c r="E501" s="46"/>
      <x:c r="F501" s="46"/>
      <x:c r="G501" s="46"/>
      <x:c r="H501" s="46"/>
      <x:c r="I501" s="46"/>
      <x:c r="J501" s="46"/>
      <x:c r="K501" s="46"/>
      <x:c r="L501" s="46"/>
    </x:row>
    <x:row r="502" ht="25" customHeight="1">
      <x:c r="A502" s="46" t="str">
        <x:f>IF(COUNTA(B502:L502)&gt;0,"491",IF(ISNUMBER($G$7),IF(AND($G$7&gt;=1,$G$7&lt;=500,$G$7=INT($G$7)),IF(491&lt;=$G$7,"491",""),""),""))</x:f>
      </x:c>
      <x:c r="B502" s="46"/>
      <x:c r="C502" s="46"/>
      <x:c r="D502" s="46"/>
      <x:c r="E502" s="46"/>
      <x:c r="F502" s="46"/>
      <x:c r="G502" s="46"/>
      <x:c r="H502" s="46"/>
      <x:c r="I502" s="46"/>
      <x:c r="J502" s="46"/>
      <x:c r="K502" s="46"/>
      <x:c r="L502" s="46"/>
    </x:row>
    <x:row r="503" ht="25" customHeight="1">
      <x:c r="A503" s="46" t="str">
        <x:f>IF(COUNTA(B503:L503)&gt;0,"492",IF(ISNUMBER($G$7),IF(AND($G$7&gt;=1,$G$7&lt;=500,$G$7=INT($G$7)),IF(492&lt;=$G$7,"492",""),""),""))</x:f>
      </x:c>
      <x:c r="B503" s="46"/>
      <x:c r="C503" s="46"/>
      <x:c r="D503" s="46"/>
      <x:c r="E503" s="46"/>
      <x:c r="F503" s="46"/>
      <x:c r="G503" s="46"/>
      <x:c r="H503" s="46"/>
      <x:c r="I503" s="46"/>
      <x:c r="J503" s="46"/>
      <x:c r="K503" s="46"/>
      <x:c r="L503" s="46"/>
    </x:row>
    <x:row r="504" ht="25" customHeight="1">
      <x:c r="A504" s="46" t="str">
        <x:f>IF(COUNTA(B504:L504)&gt;0,"493",IF(ISNUMBER($G$7),IF(AND($G$7&gt;=1,$G$7&lt;=500,$G$7=INT($G$7)),IF(493&lt;=$G$7,"493",""),""),""))</x:f>
      </x:c>
      <x:c r="B504" s="46"/>
      <x:c r="C504" s="46"/>
      <x:c r="D504" s="46"/>
      <x:c r="E504" s="46"/>
      <x:c r="F504" s="46"/>
      <x:c r="G504" s="46"/>
      <x:c r="H504" s="46"/>
      <x:c r="I504" s="46"/>
      <x:c r="J504" s="46"/>
      <x:c r="K504" s="46"/>
      <x:c r="L504" s="46"/>
    </x:row>
    <x:row r="505" ht="25" customHeight="1">
      <x:c r="A505" s="46" t="str">
        <x:f>IF(COUNTA(B505:L505)&gt;0,"494",IF(ISNUMBER($G$7),IF(AND($G$7&gt;=1,$G$7&lt;=500,$G$7=INT($G$7)),IF(494&lt;=$G$7,"494",""),""),""))</x:f>
      </x:c>
      <x:c r="B505" s="46"/>
      <x:c r="C505" s="46"/>
      <x:c r="D505" s="46"/>
      <x:c r="E505" s="46"/>
      <x:c r="F505" s="46"/>
      <x:c r="G505" s="46"/>
      <x:c r="H505" s="46"/>
      <x:c r="I505" s="46"/>
      <x:c r="J505" s="46"/>
      <x:c r="K505" s="46"/>
      <x:c r="L505" s="46"/>
    </x:row>
    <x:row r="506" ht="25" customHeight="1">
      <x:c r="A506" s="46" t="str">
        <x:f>IF(COUNTA(B506:L506)&gt;0,"495",IF(ISNUMBER($G$7),IF(AND($G$7&gt;=1,$G$7&lt;=500,$G$7=INT($G$7)),IF(495&lt;=$G$7,"495",""),""),""))</x:f>
      </x:c>
      <x:c r="B506" s="46"/>
      <x:c r="C506" s="46"/>
      <x:c r="D506" s="46"/>
      <x:c r="E506" s="46"/>
      <x:c r="F506" s="46"/>
      <x:c r="G506" s="46"/>
      <x:c r="H506" s="46"/>
      <x:c r="I506" s="46"/>
      <x:c r="J506" s="46"/>
      <x:c r="K506" s="46"/>
      <x:c r="L506" s="46"/>
    </x:row>
    <x:row r="507" ht="25" customHeight="1">
      <x:c r="A507" s="46" t="str">
        <x:f>IF(COUNTA(B507:L507)&gt;0,"496",IF(ISNUMBER($G$7),IF(AND($G$7&gt;=1,$G$7&lt;=500,$G$7=INT($G$7)),IF(496&lt;=$G$7,"496",""),""),""))</x:f>
      </x:c>
      <x:c r="B507" s="46"/>
      <x:c r="C507" s="46"/>
      <x:c r="D507" s="46"/>
      <x:c r="E507" s="46"/>
      <x:c r="F507" s="46"/>
      <x:c r="G507" s="46"/>
      <x:c r="H507" s="46"/>
      <x:c r="I507" s="46"/>
      <x:c r="J507" s="46"/>
      <x:c r="K507" s="46"/>
      <x:c r="L507" s="46"/>
    </x:row>
    <x:row r="508" ht="25" customHeight="1">
      <x:c r="A508" s="46" t="str">
        <x:f>IF(COUNTA(B508:L508)&gt;0,"497",IF(ISNUMBER($G$7),IF(AND($G$7&gt;=1,$G$7&lt;=500,$G$7=INT($G$7)),IF(497&lt;=$G$7,"497",""),""),""))</x:f>
      </x:c>
      <x:c r="B508" s="46"/>
      <x:c r="C508" s="46"/>
      <x:c r="D508" s="46"/>
      <x:c r="E508" s="46"/>
      <x:c r="F508" s="46"/>
      <x:c r="G508" s="46"/>
      <x:c r="H508" s="46"/>
      <x:c r="I508" s="46"/>
      <x:c r="J508" s="46"/>
      <x:c r="K508" s="46"/>
      <x:c r="L508" s="46"/>
    </x:row>
    <x:row r="509" ht="25" customHeight="1">
      <x:c r="A509" s="46" t="str">
        <x:f>IF(COUNTA(B509:L509)&gt;0,"498",IF(ISNUMBER($G$7),IF(AND($G$7&gt;=1,$G$7&lt;=500,$G$7=INT($G$7)),IF(498&lt;=$G$7,"498",""),""),""))</x:f>
      </x:c>
      <x:c r="B509" s="46"/>
      <x:c r="C509" s="46"/>
      <x:c r="D509" s="46"/>
      <x:c r="E509" s="46"/>
      <x:c r="F509" s="46"/>
      <x:c r="G509" s="46"/>
      <x:c r="H509" s="46"/>
      <x:c r="I509" s="46"/>
      <x:c r="J509" s="46"/>
      <x:c r="K509" s="46"/>
      <x:c r="L509" s="46"/>
    </x:row>
    <x:row r="510" ht="25" customHeight="1">
      <x:c r="A510" s="46" t="str">
        <x:f>IF(COUNTA(B510:L510)&gt;0,"499",IF(ISNUMBER($G$7),IF(AND($G$7&gt;=1,$G$7&lt;=500,$G$7=INT($G$7)),IF(499&lt;=$G$7,"499",""),""),""))</x:f>
      </x:c>
      <x:c r="B510" s="46"/>
      <x:c r="C510" s="46"/>
      <x:c r="D510" s="46"/>
      <x:c r="E510" s="46"/>
      <x:c r="F510" s="46"/>
      <x:c r="G510" s="46"/>
      <x:c r="H510" s="46"/>
      <x:c r="I510" s="46"/>
      <x:c r="J510" s="46"/>
      <x:c r="K510" s="46"/>
      <x:c r="L510" s="46"/>
    </x:row>
    <x:row r="511" ht="25" customHeight="1">
      <x:c r="A511" s="46" t="str">
        <x:f>IF(COUNTA(B511:L511)&gt;0,"500",IF(ISNUMBER($G$7),IF(AND($G$7&gt;=1,$G$7&lt;=500,$G$7=INT($G$7)),IF(500&lt;=$G$7,"500",""),""),""))</x:f>
      </x:c>
      <x:c r="B511" s="46"/>
      <x:c r="C511" s="46"/>
      <x:c r="D511" s="46"/>
      <x:c r="E511" s="46"/>
      <x:c r="F511" s="46"/>
      <x:c r="G511" s="46"/>
      <x:c r="H511" s="46"/>
      <x:c r="I511" s="46"/>
      <x:c r="J511" s="46"/>
      <x:c r="K511" s="46"/>
      <x:c r="L511" s="46"/>
    </x:row>
  </x:sheetData>
  <x:mergeCells>
    <x:mergeCell ref="I1:L2"/>
    <x:mergeCell ref="A4:L4"/>
    <x:mergeCell ref="A5:L5"/>
    <x:mergeCell ref="B7:D7"/>
    <x:mergeCell ref="H7:L7"/>
    <x:mergeCell ref="G8:L8"/>
    <x:mergeCell ref="A9:L9"/>
    <x:mergeCell ref="A10:E10"/>
    <x:mergeCell ref="F10:H10"/>
    <x:mergeCell ref="I10:K10"/>
  </x:mergeCells>
  <x:conditionalFormatting sqref="G8:L8">
    <x:cfRule type="containsText" dxfId="0" priority="1" operator="containsText" text="Skriv et heltall"/>
  </x:conditionalFormatting>
  <x:conditionalFormatting sqref="A12:L511">
    <x:cfRule type="expression" dxfId="1" priority="2">
      <x:formula>OR($A12&lt;&gt;"",COUNTA($B12:$L12)&gt;0)</x:formula>
    </x:cfRule>
    <x:cfRule type="expression" dxfId="3" priority="4">
      <x:formula>AND(OR($A12&lt;&gt;"",COUNTA($B12:$L12)&gt;0),MOD(ROW()-12,2)=0)</x:formula>
    </x:cfRule>
    <x:cfRule type="expression" dxfId="4" priority="5">
      <x:formula>AND(ISNUMBER($G$7),ROW()-11&gt;$G$7,COUNTA($B12:$L12)&gt;0)</x:formula>
    </x:cfRule>
  </x:conditionalFormatting>
  <x:conditionalFormatting sqref="A12:A511">
    <x:cfRule type="expression" dxfId="2" priority="3">
      <x:formula>AND($A12&lt;&gt;"",COUNTIFS($A$12:$A$511,$A12)&gt;1)</x:formula>
    </x:cfRule>
  </x:conditionalFormatting>
  <x:dataValidations count="1">
    <x:dataValidation type="list" errorStyle="stop" showInputMessage="1" showErrorMessage="1" errorTitle="Ugyldig antall" error="Skriv et heltall fra 1 til 500." promptTitle="Antall leiligheter" prompt="Velg eller skriv et heltall fra 1 til 500, for eksempel 30 eller 45." sqref="G7">
      <x:formula1>INDIRECT("'Veiledning'!$H$5:$H$504")</x:formula1>
    </x:dataValidation>
  </x:dataValidations>
  <x:pageMargins left="0.7" right="0.7" top="0.75" bottom="0.75" header="0.3" footer="0.3"/>
  <x:drawing xmlns:r="http://schemas.openxmlformats.org/officeDocument/2006/relationships" r:id="R49b5baa9c2364154"/>
</x:worksheet>
</file>

<file path=xl/worksheets/sheet2.xml><?xml version="1.0" encoding="utf-8"?>
<x:worksheet xmlns:x="http://schemas.openxmlformats.org/spreadsheetml/2006/main">
  <x:sheetPr>
    <x:tabColor rgb="FF101719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0" hidden="0" customWidth="1"/>
    <x:col min="2" max="2" width="35.630001068115234" hidden="0" customWidth="1"/>
    <x:col min="3" max="3" width="30" hidden="0" customWidth="1"/>
    <x:col min="4" max="4" width="35.630001068115234" hidden="0" customWidth="1"/>
    <x:col min="5" max="5" width="22.5" hidden="0" customWidth="1"/>
    <x:col min="6" max="6" width="21.25" hidden="0" customWidth="1"/>
  </x:cols>
  <x:sheetData>
    <x:row r="1" ht="36" customHeight="1">
      <x:c r="A1" s="22"/>
      <x:c r="B1" s="22"/>
      <x:c r="C1" s="22"/>
      <x:c r="D1" s="5" t="str">
        <x:v>O V E R T A K E L S E</x:v>
      </x:c>
      <x:c r="E1" s="5"/>
      <x:c r="F1" s="5"/>
    </x:row>
    <x:row r="2" ht="36" customHeight="1">
      <x:c r="A2" s="22"/>
      <x:c r="B2" s="22"/>
      <x:c r="C2" s="22"/>
      <x:c r="D2" s="5"/>
      <x:c r="E2" s="5"/>
      <x:c r="F2" s="5"/>
    </x:row>
    <x:row r="3" ht="9" customHeight="1">
      <x:c r="A3" s="21"/>
      <x:c r="B3" s="21"/>
      <x:c r="C3" s="21"/>
      <x:c r="D3" s="21"/>
      <x:c r="E3" s="21"/>
      <x:c r="F3" s="21"/>
    </x:row>
    <x:row r="4" ht="35" customHeight="1">
      <x:c r="A4" s="24" t="str">
        <x:v>Prosjektparter</x:v>
      </x:c>
      <x:c r="B4" s="24"/>
      <x:c r="C4" s="24"/>
      <x:c r="D4" s="24"/>
      <x:c r="E4" s="24"/>
      <x:c r="F4" s="24"/>
    </x:row>
    <x:row r="5" ht="24" customHeight="1">
      <x:c r="A5" s="25" t="str">
        <x:v>Fyll ut én gang for prosjektet. Opplysningene brukes på alle boligene.</x:v>
      </x:c>
      <x:c r="B5" s="25"/>
      <x:c r="C5" s="25"/>
      <x:c r="D5" s="25"/>
      <x:c r="E5" s="25"/>
      <x:c r="F5" s="25"/>
    </x:row>
    <x:row r="6" ht="27" customHeight="1">
      <x:c r="A6" s="21"/>
      <x:c r="B6" s="21"/>
      <x:c r="C6" s="21"/>
      <x:c r="D6" s="21"/>
      <x:c r="E6" s="21"/>
      <x:c r="F6" s="21"/>
    </x:row>
    <x:row r="7" ht="29" customHeight="1">
      <x:c r="A7" s="26" t="str">
        <x:v>Prosjekt</x:v>
      </x:c>
      <x:c r="B7" s="27" t="str">
        <x:f>IF('Kundeliste'!B7="","",'Kundeliste'!B7)</x:f>
      </x:c>
      <x:c r="C7" s="27"/>
      <x:c r="D7" s="27"/>
      <x:c r="E7" s="27"/>
      <x:c r="F7" s="27"/>
    </x:row>
    <x:row r="8" ht="27" customHeight="1">
      <x:c r="A8" s="21"/>
      <x:c r="B8" s="21"/>
      <x:c r="C8" s="21"/>
      <x:c r="D8" s="21"/>
      <x:c r="E8" s="21"/>
      <x:c r="F8" s="21"/>
    </x:row>
    <x:row r="9" ht="25" customHeight="1">
      <x:c r="A9" s="35" t="str">
        <x:v>Én rad per representant. Bruk samme rolle og firma på flere rader hvis flere personer skal delta.</x:v>
      </x:c>
      <x:c r="B9" s="35"/>
      <x:c r="C9" s="35"/>
      <x:c r="D9" s="35"/>
      <x:c r="E9" s="35"/>
      <x:c r="F9" s="35"/>
    </x:row>
    <x:row r="10" ht="27" customHeight="1">
      <x:c r="A10" s="21"/>
      <x:c r="B10" s="21"/>
      <x:c r="C10" s="21"/>
      <x:c r="D10" s="21"/>
      <x:c r="E10" s="21"/>
      <x:c r="F10" s="21"/>
    </x:row>
    <x:row r="11" ht="30" customHeight="1">
      <x:c r="A11" s="48" t="str">
        <x:v>Rolle</x:v>
      </x:c>
      <x:c r="B11" s="48" t="str">
        <x:v>Firma / navn</x:v>
      </x:c>
      <x:c r="C11" s="48" t="str">
        <x:v>Representant</x:v>
      </x:c>
      <x:c r="D11" s="48" t="str">
        <x:v>E-post</x:v>
      </x:c>
      <x:c r="E11" s="48" t="str">
        <x:v>Telefon</x:v>
      </x:c>
      <x:c r="F11" s="48" t="str">
        <x:v>Org.nr. (valgfritt)</x:v>
      </x:c>
    </x:row>
    <x:row r="12" ht="27" customHeight="1">
      <x:c r="A12" s="49" t="str">
        <x:v>Selger</x:v>
      </x:c>
      <x:c r="B12" s="49"/>
      <x:c r="C12" s="49"/>
      <x:c r="D12" s="49"/>
      <x:c r="E12" s="49"/>
      <x:c r="F12" s="49"/>
    </x:row>
    <x:row r="13" ht="27" customHeight="1">
      <x:c r="A13" s="49" t="str">
        <x:v>Utbygger</x:v>
      </x:c>
      <x:c r="B13" s="49"/>
      <x:c r="C13" s="49"/>
      <x:c r="D13" s="49"/>
      <x:c r="E13" s="49"/>
      <x:c r="F13" s="49"/>
    </x:row>
    <x:row r="14" ht="27" customHeight="1">
      <x:c r="A14" s="49" t="str">
        <x:v>Entreprenør</x:v>
      </x:c>
      <x:c r="B14" s="49"/>
      <x:c r="C14" s="49"/>
      <x:c r="D14" s="49"/>
      <x:c r="E14" s="49"/>
      <x:c r="F14" s="49"/>
    </x:row>
    <x:row r="15" ht="27" customHeight="1">
      <x:c r="A15" s="49"/>
      <x:c r="B15" s="49"/>
      <x:c r="C15" s="49"/>
      <x:c r="D15" s="49"/>
      <x:c r="E15" s="49"/>
      <x:c r="F15" s="49"/>
    </x:row>
    <x:row r="16" ht="27" customHeight="1">
      <x:c r="A16" s="49"/>
      <x:c r="B16" s="49"/>
      <x:c r="C16" s="49"/>
      <x:c r="D16" s="49"/>
      <x:c r="E16" s="49"/>
      <x:c r="F16" s="49"/>
    </x:row>
    <x:row r="17" ht="27" customHeight="1">
      <x:c r="A17" s="49"/>
      <x:c r="B17" s="49"/>
      <x:c r="C17" s="49"/>
      <x:c r="D17" s="49"/>
      <x:c r="E17" s="49"/>
      <x:c r="F17" s="49"/>
    </x:row>
    <x:row r="18" ht="27" customHeight="1">
      <x:c r="A18" s="49"/>
      <x:c r="B18" s="49"/>
      <x:c r="C18" s="49"/>
      <x:c r="D18" s="49"/>
      <x:c r="E18" s="49"/>
      <x:c r="F18" s="49"/>
    </x:row>
    <x:row r="19" ht="27" customHeight="1">
      <x:c r="A19" s="49"/>
      <x:c r="B19" s="49"/>
      <x:c r="C19" s="49"/>
      <x:c r="D19" s="49"/>
      <x:c r="E19" s="49"/>
      <x:c r="F19" s="49"/>
    </x:row>
    <x:row r="20" ht="27" customHeight="1">
      <x:c r="A20" s="49"/>
      <x:c r="B20" s="49"/>
      <x:c r="C20" s="49"/>
      <x:c r="D20" s="49"/>
      <x:c r="E20" s="49"/>
      <x:c r="F20" s="49"/>
    </x:row>
    <x:row r="21" ht="27" customHeight="1">
      <x:c r="A21" s="49"/>
      <x:c r="B21" s="49"/>
      <x:c r="C21" s="49"/>
      <x:c r="D21" s="49"/>
      <x:c r="E21" s="49"/>
      <x:c r="F21" s="49"/>
    </x:row>
    <x:row r="22" ht="27" customHeight="1">
      <x:c r="A22" s="49"/>
      <x:c r="B22" s="49"/>
      <x:c r="C22" s="49"/>
      <x:c r="D22" s="49"/>
      <x:c r="E22" s="49"/>
      <x:c r="F22" s="49"/>
    </x:row>
    <x:row r="23" ht="27" customHeight="1">
      <x:c r="A23" s="49"/>
      <x:c r="B23" s="49"/>
      <x:c r="C23" s="49"/>
      <x:c r="D23" s="49"/>
      <x:c r="E23" s="49"/>
      <x:c r="F23" s="49"/>
    </x:row>
    <x:row r="24" ht="27" customHeight="1">
      <x:c r="A24" s="49"/>
      <x:c r="B24" s="49"/>
      <x:c r="C24" s="49"/>
      <x:c r="D24" s="49"/>
      <x:c r="E24" s="49"/>
      <x:c r="F24" s="49"/>
    </x:row>
    <x:row r="25" ht="27" customHeight="1">
      <x:c r="A25" s="49"/>
      <x:c r="B25" s="49"/>
      <x:c r="C25" s="49"/>
      <x:c r="D25" s="49"/>
      <x:c r="E25" s="49"/>
      <x:c r="F25" s="49"/>
    </x:row>
    <x:row r="26" ht="27" customHeight="1">
      <x:c r="A26" s="49"/>
      <x:c r="B26" s="49"/>
      <x:c r="C26" s="49"/>
      <x:c r="D26" s="49"/>
      <x:c r="E26" s="49"/>
      <x:c r="F26" s="49"/>
    </x:row>
    <x:row r="27" ht="27" customHeight="1">
      <x:c r="A27" s="49"/>
      <x:c r="B27" s="49"/>
      <x:c r="C27" s="49"/>
      <x:c r="D27" s="49"/>
      <x:c r="E27" s="49"/>
      <x:c r="F27" s="49"/>
    </x:row>
    <x:row r="28" ht="27" customHeight="1">
      <x:c r="A28" s="49"/>
      <x:c r="B28" s="49"/>
      <x:c r="C28" s="49"/>
      <x:c r="D28" s="49"/>
      <x:c r="E28" s="49"/>
      <x:c r="F28" s="49"/>
    </x:row>
    <x:row r="29" ht="27" customHeight="1">
      <x:c r="A29" s="49"/>
      <x:c r="B29" s="49"/>
      <x:c r="C29" s="49"/>
      <x:c r="D29" s="49"/>
      <x:c r="E29" s="49"/>
      <x:c r="F29" s="49"/>
    </x:row>
    <x:row r="30" ht="27" customHeight="1">
      <x:c r="A30" s="49"/>
      <x:c r="B30" s="49"/>
      <x:c r="C30" s="49"/>
      <x:c r="D30" s="49"/>
      <x:c r="E30" s="49"/>
      <x:c r="F30" s="49"/>
    </x:row>
    <x:row r="31" ht="27" customHeight="1">
      <x:c r="A31" s="49"/>
      <x:c r="B31" s="49"/>
      <x:c r="C31" s="49"/>
      <x:c r="D31" s="49"/>
      <x:c r="E31" s="49"/>
      <x:c r="F31" s="49"/>
    </x:row>
    <x:row r="32" ht="27" customHeight="1">
      <x:c r="A32" s="49"/>
      <x:c r="B32" s="49"/>
      <x:c r="C32" s="49"/>
      <x:c r="D32" s="49"/>
      <x:c r="E32" s="49"/>
      <x:c r="F32" s="49"/>
    </x:row>
    <x:row r="33" ht="27" customHeight="1">
      <x:c r="A33" s="49"/>
      <x:c r="B33" s="49"/>
      <x:c r="C33" s="49"/>
      <x:c r="D33" s="49"/>
      <x:c r="E33" s="49"/>
      <x:c r="F33" s="49"/>
    </x:row>
    <x:row r="34" ht="27" customHeight="1">
      <x:c r="A34" s="49"/>
      <x:c r="B34" s="49"/>
      <x:c r="C34" s="49"/>
      <x:c r="D34" s="49"/>
      <x:c r="E34" s="49"/>
      <x:c r="F34" s="49"/>
    </x:row>
    <x:row r="35" ht="27" customHeight="1">
      <x:c r="A35" s="49"/>
      <x:c r="B35" s="49"/>
      <x:c r="C35" s="49"/>
      <x:c r="D35" s="49"/>
      <x:c r="E35" s="49"/>
      <x:c r="F35" s="49"/>
    </x:row>
    <x:row r="36" ht="27" customHeight="1">
      <x:c r="A36" s="49"/>
      <x:c r="B36" s="49"/>
      <x:c r="C36" s="49"/>
      <x:c r="D36" s="49"/>
      <x:c r="E36" s="49"/>
      <x:c r="F36" s="49"/>
    </x:row>
    <x:row r="37" ht="27" customHeight="1">
      <x:c r="A37" s="49"/>
      <x:c r="B37" s="49"/>
      <x:c r="C37" s="49"/>
      <x:c r="D37" s="49"/>
      <x:c r="E37" s="49"/>
      <x:c r="F37" s="49"/>
    </x:row>
    <x:row r="38" ht="27" customHeight="1">
      <x:c r="A38" s="49"/>
      <x:c r="B38" s="49"/>
      <x:c r="C38" s="49"/>
      <x:c r="D38" s="49"/>
      <x:c r="E38" s="49"/>
      <x:c r="F38" s="49"/>
    </x:row>
    <x:row r="39" ht="27" customHeight="1">
      <x:c r="A39" s="49"/>
      <x:c r="B39" s="49"/>
      <x:c r="C39" s="49"/>
      <x:c r="D39" s="49"/>
      <x:c r="E39" s="49"/>
      <x:c r="F39" s="49"/>
    </x:row>
    <x:row r="40" ht="27" customHeight="1">
      <x:c r="A40" s="49"/>
      <x:c r="B40" s="49"/>
      <x:c r="C40" s="49"/>
      <x:c r="D40" s="49"/>
      <x:c r="E40" s="49"/>
      <x:c r="F40" s="49"/>
    </x:row>
    <x:row r="41" ht="27" customHeight="1">
      <x:c r="A41" s="49"/>
      <x:c r="B41" s="49"/>
      <x:c r="C41" s="49"/>
      <x:c r="D41" s="49"/>
      <x:c r="E41" s="49"/>
      <x:c r="F41" s="49"/>
    </x:row>
  </x:sheetData>
  <x:mergeCells>
    <x:mergeCell ref="D1:F2"/>
    <x:mergeCell ref="A4:F4"/>
    <x:mergeCell ref="A5:F5"/>
    <x:mergeCell ref="B7:F7"/>
    <x:mergeCell ref="A9:F9"/>
  </x:mergeCells>
  <x:conditionalFormatting sqref="A12:F41">
    <x:cfRule type="expression" dxfId="10" priority="1">
      <x:formula>MOD(ROW()-12,2)=0</x:formula>
    </x:cfRule>
  </x:conditionalFormatting>
  <x:dataValidations count="1">
    <x:dataValidation type="list" errorStyle="stop" showInputMessage="1" showErrorMessage="1" errorTitle="Ugyldig rolle" error="Velg en rolle fra listen." promptTitle="Rolle" prompt="Velg selger, utbygger eller entreprenør. Samme rolle kan ha flere representanter." sqref="A12:A41">
      <x:formula1>"Selger,Utbygger,Entreprenør"</x:formula1>
    </x:dataValidation>
  </x:dataValidations>
  <x:pageMargins left="0.7" right="0.7" top="0.75" bottom="0.75" header="0.3" footer="0.3"/>
  <x:drawing xmlns:r="http://schemas.openxmlformats.org/officeDocument/2006/relationships" r:id="Rc67393bc3c3e4a37"/>
</x:worksheet>
</file>

<file path=xl/worksheets/sheet3.xml><?xml version="1.0" encoding="utf-8"?>
<x:worksheet xmlns:x="http://schemas.openxmlformats.org/spreadsheetml/2006/main">
  <x:sheetPr>
    <x:tabColor rgb="FF64696E"/>
  </x:sheetPr>
  <x:sheetViews>
    <x:sheetView showGridLines="0" workbookViewId="0"/>
  </x:sheetViews>
  <x:sheetFormatPr defaultRowHeight="15"/>
  <x:cols>
    <x:col min="1" max="1" width="21.25" hidden="0" customWidth="1"/>
    <x:col min="2" max="2" width="21.25" hidden="0" customWidth="1"/>
    <x:col min="3" max="3" width="21.25" hidden="0" customWidth="1"/>
    <x:col min="4" max="4" width="21.25" hidden="0" customWidth="1"/>
    <x:col min="5" max="5" width="21.25" hidden="0" customWidth="1"/>
    <x:col min="6" max="6" width="21.25" hidden="0" customWidth="1"/>
    <x:col min="7" max="7" width="3.75" hidden="0" customWidth="1"/>
    <x:col min="8" max="8" width="12.5" hidden="0" customWidth="1"/>
  </x:cols>
  <x:sheetData>
    <x:row r="1" ht="36" customHeight="1">
      <x:c r="A1" s="3"/>
      <x:c r="B1" s="3"/>
      <x:c r="C1" s="3"/>
      <x:c r="D1" s="5" t="str">
        <x:v>O V E R T A K E L S E</x:v>
      </x:c>
      <x:c r="E1" s="5"/>
      <x:c r="F1" s="5"/>
      <x:c r="G1" s="2"/>
      <x:c r="H1" s="2"/>
    </x:row>
    <x:row r="2" ht="36" customHeight="1">
      <x:c r="A2" s="3"/>
      <x:c r="B2" s="3"/>
      <x:c r="C2" s="3"/>
      <x:c r="D2" s="5"/>
      <x:c r="E2" s="5"/>
      <x:c r="F2" s="5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14" t="str">
        <x:v>Antallsvalg</x:v>
      </x:c>
    </x:row>
    <x:row r="4" ht="35" customHeight="1">
      <x:c r="A4" s="7" t="str">
        <x:v>Slik bruker du kundelistemalen</x:v>
      </x:c>
      <x:c r="B4" s="7"/>
      <x:c r="C4" s="7"/>
      <x:c r="D4" s="7"/>
      <x:c r="E4" s="7"/>
      <x:c r="F4" s="7"/>
      <x:c r="G4" s="2"/>
      <x:c r="H4" s="2"/>
    </x:row>
    <x:row r="5" ht="39" customHeight="1">
      <x:c r="A5" s="9" t="str">
        <x:v>Fyll ut Kundeliste for boliger og kjøpere, og Prosjektparter for felles selger, utbygger og entreprenør.</x:v>
      </x:c>
      <x:c r="B5" s="9"/>
      <x:c r="C5" s="9"/>
      <x:c r="D5" s="9"/>
      <x:c r="E5" s="9"/>
      <x:c r="F5" s="9"/>
      <x:c r="G5" s="2"/>
      <x:c r="H5" s="17" t="n">
        <x:v>1</x:v>
      </x:c>
    </x:row>
    <x:row r="6" ht="39" customHeight="1">
      <x:c r="A6" s="11" t="str">
        <x:v>Kundeliste inneholder bare automatisk nummerering. Alle kundefelt er tomme. Eksempel viser fiktive opplysninger og importeres ikke.</x:v>
      </x:c>
      <x:c r="B6" s="11"/>
      <x:c r="C6" s="11"/>
      <x:c r="D6" s="11"/>
      <x:c r="E6" s="11"/>
      <x:c r="F6" s="11"/>
      <x:c r="G6" s="2"/>
      <x:c r="H6" s="17" t="n">
        <x:v>2</x:v>
      </x:c>
    </x:row>
    <x:row r="7" ht="24" customHeight="1">
      <x:c r="A7" s="2"/>
      <x:c r="B7" s="2"/>
      <x:c r="C7" s="2"/>
      <x:c r="D7" s="2"/>
      <x:c r="E7" s="2"/>
      <x:c r="F7" s="2"/>
      <x:c r="G7" s="2"/>
      <x:c r="H7" s="17" t="n">
        <x:v>3</x:v>
      </x:c>
    </x:row>
    <x:row r="8" ht="26" customHeight="1">
      <x:c r="A8" s="9" t="str">
        <x:v>Fra mal til prosjekt</x:v>
      </x:c>
      <x:c r="B8" s="9"/>
      <x:c r="C8" s="9"/>
      <x:c r="D8" s="9"/>
      <x:c r="E8" s="9"/>
      <x:c r="F8" s="9"/>
      <x:c r="G8" s="2"/>
      <x:c r="H8" s="17" t="n">
        <x:v>4</x:v>
      </x:c>
    </x:row>
    <x:row r="9" ht="39" customHeight="1">
      <x:c r="A9" s="11" t="str">
        <x:v>1. Lagre en kopi med prosjektets navn. Send gjerne filen til din egen e-post og fyll den ut på PC.</x:v>
      </x:c>
      <x:c r="B9" s="11"/>
      <x:c r="C9" s="11"/>
      <x:c r="D9" s="11"/>
      <x:c r="E9" s="11"/>
      <x:c r="F9" s="11"/>
      <x:c r="G9" s="2"/>
      <x:c r="H9" s="17" t="n">
        <x:v>5</x:v>
      </x:c>
    </x:row>
    <x:row r="10" ht="39" customHeight="1">
      <x:c r="A10" s="11" t="str">
        <x:v>2. Skriv prosjektets navn øverst. Velg eller skriv Antall leiligheter, for eksempel 30 eller 45. Malen støtter 1–500.</x:v>
      </x:c>
      <x:c r="B10" s="11"/>
      <x:c r="C10" s="11"/>
      <x:c r="D10" s="11"/>
      <x:c r="E10" s="11"/>
      <x:c r="F10" s="11"/>
      <x:c r="G10" s="2"/>
      <x:c r="H10" s="17" t="n">
        <x:v>6</x:v>
      </x:c>
    </x:row>
    <x:row r="11" ht="39" customHeight="1">
      <x:c r="A11" s="11" t="str">
        <x:v>3. Fyll ut boligens adresse og Kunde 1, samt H-nummer og Kunde 2 der relevant. Fyll også ut Prosjektparter én gang for prosjektet.</x:v>
      </x:c>
      <x:c r="B11" s="11"/>
      <x:c r="C11" s="11"/>
      <x:c r="D11" s="11"/>
      <x:c r="E11" s="11"/>
      <x:c r="F11" s="11"/>
      <x:c r="G11" s="2"/>
      <x:c r="H11" s="17" t="n">
        <x:v>7</x:v>
      </x:c>
    </x:row>
    <x:row r="12" ht="39" customHeight="1">
      <x:c r="A12" s="11" t="str">
        <x:v>4. Lagre som Excel-arbeidsbok (.xlsx) og overfør filen til enheten du skal gjennomføre overtakelsene på.</x:v>
      </x:c>
      <x:c r="B12" s="11"/>
      <x:c r="C12" s="11"/>
      <x:c r="D12" s="11"/>
      <x:c r="E12" s="11"/>
      <x:c r="F12" s="11"/>
      <x:c r="G12" s="2"/>
      <x:c r="H12" s="17" t="n">
        <x:v>8</x:v>
      </x:c>
    </x:row>
    <x:row r="13" ht="39" customHeight="1">
      <x:c r="A13" s="11" t="str">
        <x:v>5. Importer under Prosjekter → valgt prosjekt → Overtakelse. Kontroller både boliger, kunder og prosjektparter før lagring.</x:v>
      </x:c>
      <x:c r="B13" s="11"/>
      <x:c r="C13" s="11"/>
      <x:c r="D13" s="11"/>
      <x:c r="E13" s="11"/>
      <x:c r="F13" s="11"/>
      <x:c r="G13" s="2"/>
      <x:c r="H13" s="17" t="n">
        <x:v>9</x:v>
      </x:c>
    </x:row>
    <x:row r="14" ht="24" customHeight="1">
      <x:c r="A14" s="2"/>
      <x:c r="B14" s="2"/>
      <x:c r="C14" s="2"/>
      <x:c r="D14" s="2"/>
      <x:c r="E14" s="2"/>
      <x:c r="F14" s="2"/>
      <x:c r="G14" s="2"/>
      <x:c r="H14" s="17" t="n">
        <x:v>10</x:v>
      </x:c>
    </x:row>
    <x:row r="15" ht="26" customHeight="1">
      <x:c r="A15" s="9" t="str">
        <x:v>Antall og eksisterende opplysninger</x:v>
      </x:c>
      <x:c r="B15" s="9"/>
      <x:c r="C15" s="9"/>
      <x:c r="D15" s="9"/>
      <x:c r="E15" s="9"/>
      <x:c r="F15" s="9"/>
      <x:c r="G15" s="2"/>
      <x:c r="H15" s="17" t="n">
        <x:v>11</x:v>
      </x:c>
    </x:row>
    <x:row r="16" ht="39" customHeight="1">
      <x:c r="A16" s="11" t="str">
        <x:v>Antallet styrer automatisk nummerering og synlig radutforming. Ubrukte rader utenfor antallet blir blanke; selve Excel-radene skjules ikke.</x:v>
      </x:c>
      <x:c r="B16" s="11"/>
      <x:c r="C16" s="11"/>
      <x:c r="D16" s="11"/>
      <x:c r="E16" s="11"/>
      <x:c r="F16" s="11"/>
      <x:c r="G16" s="2"/>
      <x:c r="H16" s="17" t="n">
        <x:v>12</x:v>
      </x:c>
    </x:row>
    <x:row r="17" ht="39" customHeight="1">
      <x:c r="A17" s="11" t="str">
        <x:v>Hvis du reduserer antallet, beholdes alle utfylte felt. Rader med opplysninger beholder automatisk bolig-ID og vises også utenfor valgt antall.</x:v>
      </x:c>
      <x:c r="B17" s="11"/>
      <x:c r="C17" s="11"/>
      <x:c r="D17" s="11"/>
      <x:c r="E17" s="11"/>
      <x:c r="F17" s="11"/>
      <x:c r="G17" s="2"/>
      <x:c r="H17" s="17" t="n">
        <x:v>13</x:v>
      </x:c>
    </x:row>
    <x:row r="18" ht="39" customHeight="1">
      <x:c r="A18" s="11" t="str">
        <x:v>Et leilighetsnummer du skriver selv, beholdes. Bruk en unik betegnelse per bolig. Rød bolig-ID betyr at samme betegnelse er brukt flere ganger.</x:v>
      </x:c>
      <x:c r="B18" s="11"/>
      <x:c r="C18" s="11"/>
      <x:c r="D18" s="11"/>
      <x:c r="E18" s="11"/>
      <x:c r="F18" s="11"/>
      <x:c r="G18" s="2"/>
      <x:c r="H18" s="17" t="n">
        <x:v>14</x:v>
      </x:c>
    </x:row>
    <x:row r="19" ht="24" customHeight="1">
      <x:c r="A19" s="2"/>
      <x:c r="B19" s="2"/>
      <x:c r="C19" s="2"/>
      <x:c r="D19" s="2"/>
      <x:c r="E19" s="2"/>
      <x:c r="F19" s="2"/>
      <x:c r="G19" s="2"/>
      <x:c r="H19" s="17" t="n">
        <x:v>15</x:v>
      </x:c>
    </x:row>
    <x:row r="20" ht="26" customHeight="1">
      <x:c r="A20" s="9" t="str">
        <x:v>Feltene</x:v>
      </x:c>
      <x:c r="B20" s="9"/>
      <x:c r="C20" s="9"/>
      <x:c r="D20" s="9"/>
      <x:c r="E20" s="9"/>
      <x:c r="F20" s="9"/>
      <x:c r="G20" s="2"/>
      <x:c r="H20" s="17" t="n">
        <x:v>16</x:v>
      </x:c>
    </x:row>
    <x:row r="21" ht="39" customHeight="1">
      <x:c r="A21" s="11" t="str">
        <x:v>Leilighetsnr. / bolig-ID: Din egen betegnelse, for eksempel 1, B-12 eller Hus 3. Antallsfeltet nummererer tomme boliger fra 1.</x:v>
      </x:c>
      <x:c r="B21" s="11"/>
      <x:c r="C21" s="11"/>
      <x:c r="D21" s="11"/>
      <x:c r="E21" s="11"/>
      <x:c r="F21" s="11"/>
      <x:c r="G21" s="2"/>
      <x:c r="H21" s="17" t="n">
        <x:v>17</x:v>
      </x:c>
    </x:row>
    <x:row r="22" ht="39" customHeight="1">
      <x:c r="A22" s="11" t="str">
        <x:v>H-nummer: Bolignummer, for eksempel H0101. Feltet kan stå tomt dersom boligen ikke har dette.</x:v>
      </x:c>
      <x:c r="B22" s="11"/>
      <x:c r="C22" s="11"/>
      <x:c r="D22" s="11"/>
      <x:c r="E22" s="11"/>
      <x:c r="F22" s="11"/>
      <x:c r="G22" s="2"/>
      <x:c r="H22" s="17" t="n">
        <x:v>18</x:v>
      </x:c>
    </x:row>
    <x:row r="23" ht="39" customHeight="1">
      <x:c r="A23" s="11" t="str">
        <x:v>Adresse, Postnr. og Sted: Boligens adresse. Postnummer er tekst, slik at innledende nuller beholdes.</x:v>
      </x:c>
      <x:c r="B23" s="11"/>
      <x:c r="C23" s="11"/>
      <x:c r="D23" s="11"/>
      <x:c r="E23" s="11"/>
      <x:c r="F23" s="11"/>
      <x:c r="G23" s="2"/>
      <x:c r="H23" s="17" t="n">
        <x:v>19</x:v>
      </x:c>
    </x:row>
    <x:row r="24" ht="39" customHeight="1">
      <x:c r="A24" s="11" t="str">
        <x:v>Kunde 1 / Kunde 2: Hver kjøper har egne kolonner for navn, e-post og telefon. Kunde 2 er valgfri.</x:v>
      </x:c>
      <x:c r="B24" s="11"/>
      <x:c r="C24" s="11"/>
      <x:c r="D24" s="11"/>
      <x:c r="E24" s="11"/>
      <x:c r="F24" s="11"/>
      <x:c r="G24" s="2"/>
      <x:c r="H24" s="17" t="n">
        <x:v>20</x:v>
      </x:c>
    </x:row>
    <x:row r="25" ht="39" customHeight="1">
      <x:c r="A25" s="11" t="str">
        <x:v>Merknad: Valgfri prosjektinformasjon. Dette feltet blir ikke automatisk et avvik eller en avtale i protokollen.</x:v>
      </x:c>
      <x:c r="B25" s="11"/>
      <x:c r="C25" s="11"/>
      <x:c r="D25" s="11"/>
      <x:c r="E25" s="11"/>
      <x:c r="F25" s="11"/>
      <x:c r="G25" s="2"/>
      <x:c r="H25" s="17" t="n">
        <x:v>21</x:v>
      </x:c>
    </x:row>
    <x:row r="26" ht="24" customHeight="1">
      <x:c r="A26" s="2"/>
      <x:c r="B26" s="2"/>
      <x:c r="C26" s="2"/>
      <x:c r="D26" s="2"/>
      <x:c r="E26" s="2"/>
      <x:c r="F26" s="2"/>
      <x:c r="G26" s="2"/>
      <x:c r="H26" s="17" t="n">
        <x:v>22</x:v>
      </x:c>
    </x:row>
    <x:row r="27" ht="39" customHeight="1">
      <x:c r="A27" s="11" t="str">
        <x:v>Behold arknavn og kolonneoverskrifter. Kundedata begynner på rad 12. Ukjente og valgfrie felt kan stå tomme.</x:v>
      </x:c>
      <x:c r="B27" s="11"/>
      <x:c r="C27" s="11"/>
      <x:c r="D27" s="11"/>
      <x:c r="E27" s="11"/>
      <x:c r="F27" s="11"/>
      <x:c r="G27" s="2"/>
      <x:c r="H27" s="17" t="n">
        <x:v>23</x:v>
      </x:c>
    </x:row>
    <x:row r="28" ht="39" customHeight="1">
      <x:c r="A28" s="11" t="str">
        <x:v>Bolig-ID, H-nummer, postnummer og telefon behandles som tekst. Ikke skriv flere boliger eller flere kundenavn i samme celle.</x:v>
      </x:c>
      <x:c r="B28" s="11"/>
      <x:c r="C28" s="11"/>
      <x:c r="D28" s="11"/>
      <x:c r="E28" s="11"/>
      <x:c r="F28" s="11"/>
      <x:c r="G28" s="2"/>
      <x:c r="H28" s="17" t="n">
        <x:v>24</x:v>
      </x:c>
    </x:row>
    <x:row r="29" ht="39" customHeight="1">
      <x:c r="A29" s="11" t="str">
        <x:v>Prosjektparter: Velg rolle og fyll inn firma/navn, representant, e-post og telefon. Bruk flere rader med samme rolle og firma for flere representanter.</x:v>
      </x:c>
      <x:c r="B29" s="11"/>
      <x:c r="C29" s="11"/>
      <x:c r="D29" s="11"/>
      <x:c r="E29" s="11"/>
      <x:c r="F29" s="11"/>
      <x:c r="G29" s="2"/>
      <x:c r="H29" s="17" t="n">
        <x:v>25</x:v>
      </x:c>
    </x:row>
    <x:row r="30" ht="39" customHeight="1">
      <x:c r="A30" s="11" t="str">
        <x:v>Felles prosjektparter følger importen og brukes på alle boligene. De kan tilpasses på en overtakelse. Signerte protokoller endres ikke av ny import.</x:v>
      </x:c>
      <x:c r="B30" s="11"/>
      <x:c r="C30" s="11"/>
      <x:c r="D30" s="11"/>
      <x:c r="E30" s="11"/>
      <x:c r="F30" s="11"/>
      <x:c r="G30" s="2"/>
      <x:c r="H30" s="17" t="n">
        <x:v>26</x:v>
      </x:c>
    </x:row>
    <x:row r="31" ht="27" customHeight="1">
      <x:c r="A31" s="13" t="str">
        <x:v>Malversjon 1.2 · Import av kundeliste og prosjektparter er en planlagt funksjon i Overtakelse-modulen.</x:v>
      </x:c>
      <x:c r="B31" s="13"/>
      <x:c r="C31" s="13"/>
      <x:c r="D31" s="13"/>
      <x:c r="E31" s="13"/>
      <x:c r="F31" s="13"/>
      <x:c r="G31" s="2"/>
      <x:c r="H31" s="17" t="n">
        <x:v>27</x:v>
      </x:c>
    </x:row>
    <x:row r="32" ht="24" customHeight="1">
      <x:c r="A32" s="2"/>
      <x:c r="B32" s="2"/>
      <x:c r="C32" s="2"/>
      <x:c r="D32" s="2"/>
      <x:c r="E32" s="2"/>
      <x:c r="F32" s="2"/>
      <x:c r="G32" s="2"/>
      <x:c r="H32" s="17" t="n">
        <x:v>28</x:v>
      </x:c>
    </x:row>
    <x:row r="33" ht="24" customHeight="1">
      <x:c r="A33" s="2"/>
      <x:c r="B33" s="2"/>
      <x:c r="C33" s="2"/>
      <x:c r="D33" s="2"/>
      <x:c r="E33" s="2"/>
      <x:c r="F33" s="2"/>
      <x:c r="G33" s="2"/>
      <x:c r="H33" s="17" t="n">
        <x:v>29</x:v>
      </x:c>
    </x:row>
    <x:row r="34" ht="24" customHeight="1">
      <x:c r="A34" s="2"/>
      <x:c r="B34" s="2"/>
      <x:c r="C34" s="2"/>
      <x:c r="D34" s="2"/>
      <x:c r="E34" s="2"/>
      <x:c r="F34" s="2"/>
      <x:c r="G34" s="2"/>
      <x:c r="H34" s="17" t="n">
        <x:v>30</x:v>
      </x:c>
    </x:row>
    <x:row r="35">
      <x:c r="A35" s="2"/>
      <x:c r="B35" s="2"/>
      <x:c r="C35" s="2"/>
      <x:c r="D35" s="2"/>
      <x:c r="E35" s="2"/>
      <x:c r="F35" s="2"/>
      <x:c r="G35" s="2"/>
      <x:c r="H35" s="17" t="n">
        <x:v>31</x:v>
      </x:c>
    </x:row>
    <x:row r="36">
      <x:c r="A36" s="2"/>
      <x:c r="B36" s="2"/>
      <x:c r="C36" s="2"/>
      <x:c r="D36" s="2"/>
      <x:c r="E36" s="2"/>
      <x:c r="F36" s="2"/>
      <x:c r="G36" s="2"/>
      <x:c r="H36" s="17" t="n">
        <x:v>32</x:v>
      </x:c>
    </x:row>
    <x:row r="37">
      <x:c r="A37" s="2"/>
      <x:c r="B37" s="2"/>
      <x:c r="C37" s="2"/>
      <x:c r="D37" s="2"/>
      <x:c r="E37" s="2"/>
      <x:c r="F37" s="2"/>
      <x:c r="G37" s="2"/>
      <x:c r="H37" s="17" t="n">
        <x:v>33</x:v>
      </x:c>
    </x:row>
    <x:row r="38">
      <x:c r="A38" s="2"/>
      <x:c r="B38" s="2"/>
      <x:c r="C38" s="2"/>
      <x:c r="D38" s="2"/>
      <x:c r="E38" s="2"/>
      <x:c r="F38" s="2"/>
      <x:c r="G38" s="2"/>
      <x:c r="H38" s="17" t="n">
        <x:v>34</x:v>
      </x:c>
    </x:row>
    <x:row r="39">
      <x:c r="A39" s="2"/>
      <x:c r="B39" s="2"/>
      <x:c r="C39" s="2"/>
      <x:c r="D39" s="2"/>
      <x:c r="E39" s="2"/>
      <x:c r="F39" s="2"/>
      <x:c r="G39" s="2"/>
      <x:c r="H39" s="17" t="n">
        <x:v>35</x:v>
      </x:c>
    </x:row>
    <x:row r="40">
      <x:c r="A40" s="2"/>
      <x:c r="B40" s="2"/>
      <x:c r="C40" s="2"/>
      <x:c r="D40" s="2"/>
      <x:c r="E40" s="2"/>
      <x:c r="F40" s="2"/>
      <x:c r="G40" s="2"/>
      <x:c r="H40" s="17" t="n">
        <x:v>36</x:v>
      </x:c>
    </x:row>
    <x:row r="41">
      <x:c r="A41" s="2"/>
      <x:c r="B41" s="2"/>
      <x:c r="C41" s="2"/>
      <x:c r="D41" s="2"/>
      <x:c r="E41" s="2"/>
      <x:c r="F41" s="2"/>
      <x:c r="G41" s="2"/>
      <x:c r="H41" s="17" t="n">
        <x:v>37</x:v>
      </x:c>
    </x:row>
    <x:row r="42">
      <x:c r="A42" s="2"/>
      <x:c r="B42" s="2"/>
      <x:c r="C42" s="2"/>
      <x:c r="D42" s="2"/>
      <x:c r="E42" s="2"/>
      <x:c r="F42" s="2"/>
      <x:c r="G42" s="2"/>
      <x:c r="H42" s="17" t="n">
        <x:v>38</x:v>
      </x:c>
    </x:row>
    <x:row r="43">
      <x:c r="A43" s="2"/>
      <x:c r="B43" s="2"/>
      <x:c r="C43" s="2"/>
      <x:c r="D43" s="2"/>
      <x:c r="E43" s="2"/>
      <x:c r="F43" s="2"/>
      <x:c r="G43" s="2"/>
      <x:c r="H43" s="17" t="n">
        <x:v>39</x:v>
      </x:c>
    </x:row>
    <x:row r="44">
      <x:c r="A44" s="2"/>
      <x:c r="B44" s="2"/>
      <x:c r="C44" s="2"/>
      <x:c r="D44" s="2"/>
      <x:c r="E44" s="2"/>
      <x:c r="F44" s="2"/>
      <x:c r="G44" s="2"/>
      <x:c r="H44" s="17" t="n">
        <x:v>40</x:v>
      </x:c>
    </x:row>
    <x:row r="45">
      <x:c r="A45" s="2"/>
      <x:c r="B45" s="2"/>
      <x:c r="C45" s="2"/>
      <x:c r="D45" s="2"/>
      <x:c r="E45" s="2"/>
      <x:c r="F45" s="2"/>
      <x:c r="G45" s="2"/>
      <x:c r="H45" s="17" t="n">
        <x:v>41</x:v>
      </x:c>
    </x:row>
    <x:row r="46">
      <x:c r="A46" s="2"/>
      <x:c r="B46" s="2"/>
      <x:c r="C46" s="2"/>
      <x:c r="D46" s="2"/>
      <x:c r="E46" s="2"/>
      <x:c r="F46" s="2"/>
      <x:c r="G46" s="2"/>
      <x:c r="H46" s="17" t="n">
        <x:v>42</x:v>
      </x:c>
    </x:row>
    <x:row r="47">
      <x:c r="A47" s="2"/>
      <x:c r="B47" s="2"/>
      <x:c r="C47" s="2"/>
      <x:c r="D47" s="2"/>
      <x:c r="E47" s="2"/>
      <x:c r="F47" s="2"/>
      <x:c r="G47" s="2"/>
      <x:c r="H47" s="17" t="n">
        <x:v>43</x:v>
      </x:c>
    </x:row>
    <x:row r="48">
      <x:c r="A48" s="2"/>
      <x:c r="B48" s="2"/>
      <x:c r="C48" s="2"/>
      <x:c r="D48" s="2"/>
      <x:c r="E48" s="2"/>
      <x:c r="F48" s="2"/>
      <x:c r="G48" s="2"/>
      <x:c r="H48" s="17" t="n">
        <x:v>44</x:v>
      </x:c>
    </x:row>
    <x:row r="49">
      <x:c r="A49" s="2"/>
      <x:c r="B49" s="2"/>
      <x:c r="C49" s="2"/>
      <x:c r="D49" s="2"/>
      <x:c r="E49" s="2"/>
      <x:c r="F49" s="2"/>
      <x:c r="G49" s="2"/>
      <x:c r="H49" s="17" t="n">
        <x:v>45</x:v>
      </x:c>
    </x:row>
    <x:row r="50">
      <x:c r="A50" s="2"/>
      <x:c r="B50" s="2"/>
      <x:c r="C50" s="2"/>
      <x:c r="D50" s="2"/>
      <x:c r="E50" s="2"/>
      <x:c r="F50" s="2"/>
      <x:c r="G50" s="2"/>
      <x:c r="H50" s="17" t="n">
        <x:v>46</x:v>
      </x:c>
    </x:row>
    <x:row r="51">
      <x:c r="A51" s="2"/>
      <x:c r="B51" s="2"/>
      <x:c r="C51" s="2"/>
      <x:c r="D51" s="2"/>
      <x:c r="E51" s="2"/>
      <x:c r="F51" s="2"/>
      <x:c r="G51" s="2"/>
      <x:c r="H51" s="17" t="n">
        <x:v>47</x:v>
      </x:c>
    </x:row>
    <x:row r="52">
      <x:c r="A52" s="2"/>
      <x:c r="B52" s="2"/>
      <x:c r="C52" s="2"/>
      <x:c r="D52" s="2"/>
      <x:c r="E52" s="2"/>
      <x:c r="F52" s="2"/>
      <x:c r="G52" s="2"/>
      <x:c r="H52" s="17" t="n">
        <x:v>48</x:v>
      </x:c>
    </x:row>
    <x:row r="53">
      <x:c r="A53" s="2"/>
      <x:c r="B53" s="2"/>
      <x:c r="C53" s="2"/>
      <x:c r="D53" s="2"/>
      <x:c r="E53" s="2"/>
      <x:c r="F53" s="2"/>
      <x:c r="G53" s="2"/>
      <x:c r="H53" s="17" t="n">
        <x:v>49</x:v>
      </x:c>
    </x:row>
    <x:row r="54">
      <x:c r="A54" s="2"/>
      <x:c r="B54" s="2"/>
      <x:c r="C54" s="2"/>
      <x:c r="D54" s="2"/>
      <x:c r="E54" s="2"/>
      <x:c r="F54" s="2"/>
      <x:c r="G54" s="2"/>
      <x:c r="H54" s="17" t="n">
        <x:v>50</x:v>
      </x:c>
    </x:row>
    <x:row r="55">
      <x:c r="A55" s="2"/>
      <x:c r="B55" s="2"/>
      <x:c r="C55" s="2"/>
      <x:c r="D55" s="2"/>
      <x:c r="E55" s="2"/>
      <x:c r="F55" s="2"/>
      <x:c r="G55" s="2"/>
      <x:c r="H55" s="17" t="n">
        <x:v>51</x:v>
      </x:c>
    </x:row>
    <x:row r="56">
      <x:c r="A56" s="2"/>
      <x:c r="B56" s="2"/>
      <x:c r="C56" s="2"/>
      <x:c r="D56" s="2"/>
      <x:c r="E56" s="2"/>
      <x:c r="F56" s="2"/>
      <x:c r="G56" s="2"/>
      <x:c r="H56" s="17" t="n">
        <x:v>52</x:v>
      </x:c>
    </x:row>
    <x:row r="57">
      <x:c r="A57" s="2"/>
      <x:c r="B57" s="2"/>
      <x:c r="C57" s="2"/>
      <x:c r="D57" s="2"/>
      <x:c r="E57" s="2"/>
      <x:c r="F57" s="2"/>
      <x:c r="G57" s="2"/>
      <x:c r="H57" s="17" t="n">
        <x:v>53</x:v>
      </x:c>
    </x:row>
    <x:row r="58">
      <x:c r="A58" s="2"/>
      <x:c r="B58" s="2"/>
      <x:c r="C58" s="2"/>
      <x:c r="D58" s="2"/>
      <x:c r="E58" s="2"/>
      <x:c r="F58" s="2"/>
      <x:c r="G58" s="2"/>
      <x:c r="H58" s="17" t="n">
        <x:v>54</x:v>
      </x:c>
    </x:row>
    <x:row r="59">
      <x:c r="A59" s="2"/>
      <x:c r="B59" s="2"/>
      <x:c r="C59" s="2"/>
      <x:c r="D59" s="2"/>
      <x:c r="E59" s="2"/>
      <x:c r="F59" s="2"/>
      <x:c r="G59" s="2"/>
      <x:c r="H59" s="17" t="n">
        <x:v>55</x:v>
      </x:c>
    </x:row>
    <x:row r="60">
      <x:c r="A60" s="2"/>
      <x:c r="B60" s="2"/>
      <x:c r="C60" s="2"/>
      <x:c r="D60" s="2"/>
      <x:c r="E60" s="2"/>
      <x:c r="F60" s="2"/>
      <x:c r="G60" s="2"/>
      <x:c r="H60" s="17" t="n">
        <x:v>56</x:v>
      </x:c>
    </x:row>
    <x:row r="61">
      <x:c r="A61" s="2"/>
      <x:c r="B61" s="2"/>
      <x:c r="C61" s="2"/>
      <x:c r="D61" s="2"/>
      <x:c r="E61" s="2"/>
      <x:c r="F61" s="2"/>
      <x:c r="G61" s="2"/>
      <x:c r="H61" s="17" t="n">
        <x:v>57</x:v>
      </x:c>
    </x:row>
    <x:row r="62">
      <x:c r="A62" s="2"/>
      <x:c r="B62" s="2"/>
      <x:c r="C62" s="2"/>
      <x:c r="D62" s="2"/>
      <x:c r="E62" s="2"/>
      <x:c r="F62" s="2"/>
      <x:c r="G62" s="2"/>
      <x:c r="H62" s="17" t="n">
        <x:v>58</x:v>
      </x:c>
    </x:row>
    <x:row r="63">
      <x:c r="A63" s="2"/>
      <x:c r="B63" s="2"/>
      <x:c r="C63" s="2"/>
      <x:c r="D63" s="2"/>
      <x:c r="E63" s="2"/>
      <x:c r="F63" s="2"/>
      <x:c r="G63" s="2"/>
      <x:c r="H63" s="17" t="n">
        <x:v>59</x:v>
      </x:c>
    </x:row>
    <x:row r="64">
      <x:c r="A64" s="2"/>
      <x:c r="B64" s="2"/>
      <x:c r="C64" s="2"/>
      <x:c r="D64" s="2"/>
      <x:c r="E64" s="2"/>
      <x:c r="F64" s="2"/>
      <x:c r="G64" s="2"/>
      <x:c r="H64" s="17" t="n">
        <x:v>60</x:v>
      </x:c>
    </x:row>
    <x:row r="65">
      <x:c r="A65" s="2"/>
      <x:c r="B65" s="2"/>
      <x:c r="C65" s="2"/>
      <x:c r="D65" s="2"/>
      <x:c r="E65" s="2"/>
      <x:c r="F65" s="2"/>
      <x:c r="G65" s="2"/>
      <x:c r="H65" s="17" t="n">
        <x:v>61</x:v>
      </x:c>
    </x:row>
    <x:row r="66">
      <x:c r="A66" s="2"/>
      <x:c r="B66" s="2"/>
      <x:c r="C66" s="2"/>
      <x:c r="D66" s="2"/>
      <x:c r="E66" s="2"/>
      <x:c r="F66" s="2"/>
      <x:c r="G66" s="2"/>
      <x:c r="H66" s="17" t="n">
        <x:v>62</x:v>
      </x:c>
    </x:row>
    <x:row r="67">
      <x:c r="A67" s="2"/>
      <x:c r="B67" s="2"/>
      <x:c r="C67" s="2"/>
      <x:c r="D67" s="2"/>
      <x:c r="E67" s="2"/>
      <x:c r="F67" s="2"/>
      <x:c r="G67" s="2"/>
      <x:c r="H67" s="17" t="n">
        <x:v>63</x:v>
      </x:c>
    </x:row>
    <x:row r="68">
      <x:c r="A68" s="2"/>
      <x:c r="B68" s="2"/>
      <x:c r="C68" s="2"/>
      <x:c r="D68" s="2"/>
      <x:c r="E68" s="2"/>
      <x:c r="F68" s="2"/>
      <x:c r="G68" s="2"/>
      <x:c r="H68" s="17" t="n">
        <x:v>64</x:v>
      </x:c>
    </x:row>
    <x:row r="69">
      <x:c r="A69" s="2"/>
      <x:c r="B69" s="2"/>
      <x:c r="C69" s="2"/>
      <x:c r="D69" s="2"/>
      <x:c r="E69" s="2"/>
      <x:c r="F69" s="2"/>
      <x:c r="G69" s="2"/>
      <x:c r="H69" s="17" t="n">
        <x:v>65</x:v>
      </x:c>
    </x:row>
    <x:row r="70">
      <x:c r="A70" s="2"/>
      <x:c r="B70" s="2"/>
      <x:c r="C70" s="2"/>
      <x:c r="D70" s="2"/>
      <x:c r="E70" s="2"/>
      <x:c r="F70" s="2"/>
      <x:c r="G70" s="2"/>
      <x:c r="H70" s="17" t="n">
        <x:v>66</x:v>
      </x:c>
    </x:row>
    <x:row r="71">
      <x:c r="A71" s="2"/>
      <x:c r="B71" s="2"/>
      <x:c r="C71" s="2"/>
      <x:c r="D71" s="2"/>
      <x:c r="E71" s="2"/>
      <x:c r="F71" s="2"/>
      <x:c r="G71" s="2"/>
      <x:c r="H71" s="17" t="n">
        <x:v>67</x:v>
      </x:c>
    </x:row>
    <x:row r="72">
      <x:c r="A72" s="2"/>
      <x:c r="B72" s="2"/>
      <x:c r="C72" s="2"/>
      <x:c r="D72" s="2"/>
      <x:c r="E72" s="2"/>
      <x:c r="F72" s="2"/>
      <x:c r="G72" s="2"/>
      <x:c r="H72" s="17" t="n">
        <x:v>68</x:v>
      </x:c>
    </x:row>
    <x:row r="73">
      <x:c r="A73" s="2"/>
      <x:c r="B73" s="2"/>
      <x:c r="C73" s="2"/>
      <x:c r="D73" s="2"/>
      <x:c r="E73" s="2"/>
      <x:c r="F73" s="2"/>
      <x:c r="G73" s="2"/>
      <x:c r="H73" s="17" t="n">
        <x:v>69</x:v>
      </x:c>
    </x:row>
    <x:row r="74">
      <x:c r="A74" s="2"/>
      <x:c r="B74" s="2"/>
      <x:c r="C74" s="2"/>
      <x:c r="D74" s="2"/>
      <x:c r="E74" s="2"/>
      <x:c r="F74" s="2"/>
      <x:c r="G74" s="2"/>
      <x:c r="H74" s="17" t="n">
        <x:v>70</x:v>
      </x:c>
    </x:row>
    <x:row r="75">
      <x:c r="A75" s="2"/>
      <x:c r="B75" s="2"/>
      <x:c r="C75" s="2"/>
      <x:c r="D75" s="2"/>
      <x:c r="E75" s="2"/>
      <x:c r="F75" s="2"/>
      <x:c r="G75" s="2"/>
      <x:c r="H75" s="17" t="n">
        <x:v>71</x:v>
      </x:c>
    </x:row>
    <x:row r="76">
      <x:c r="A76" s="2"/>
      <x:c r="B76" s="2"/>
      <x:c r="C76" s="2"/>
      <x:c r="D76" s="2"/>
      <x:c r="E76" s="2"/>
      <x:c r="F76" s="2"/>
      <x:c r="G76" s="2"/>
      <x:c r="H76" s="17" t="n">
        <x:v>72</x:v>
      </x:c>
    </x:row>
    <x:row r="77">
      <x:c r="A77" s="2"/>
      <x:c r="B77" s="2"/>
      <x:c r="C77" s="2"/>
      <x:c r="D77" s="2"/>
      <x:c r="E77" s="2"/>
      <x:c r="F77" s="2"/>
      <x:c r="G77" s="2"/>
      <x:c r="H77" s="17" t="n">
        <x:v>73</x:v>
      </x:c>
    </x:row>
    <x:row r="78">
      <x:c r="A78" s="2"/>
      <x:c r="B78" s="2"/>
      <x:c r="C78" s="2"/>
      <x:c r="D78" s="2"/>
      <x:c r="E78" s="2"/>
      <x:c r="F78" s="2"/>
      <x:c r="G78" s="2"/>
      <x:c r="H78" s="17" t="n">
        <x:v>74</x:v>
      </x:c>
    </x:row>
    <x:row r="79">
      <x:c r="A79" s="2"/>
      <x:c r="B79" s="2"/>
      <x:c r="C79" s="2"/>
      <x:c r="D79" s="2"/>
      <x:c r="E79" s="2"/>
      <x:c r="F79" s="2"/>
      <x:c r="G79" s="2"/>
      <x:c r="H79" s="17" t="n">
        <x:v>75</x:v>
      </x:c>
    </x:row>
    <x:row r="80">
      <x:c r="A80" s="2"/>
      <x:c r="B80" s="2"/>
      <x:c r="C80" s="2"/>
      <x:c r="D80" s="2"/>
      <x:c r="E80" s="2"/>
      <x:c r="F80" s="2"/>
      <x:c r="G80" s="2"/>
      <x:c r="H80" s="17" t="n">
        <x:v>76</x:v>
      </x:c>
    </x:row>
    <x:row r="81">
      <x:c r="A81" s="2"/>
      <x:c r="B81" s="2"/>
      <x:c r="C81" s="2"/>
      <x:c r="D81" s="2"/>
      <x:c r="E81" s="2"/>
      <x:c r="F81" s="2"/>
      <x:c r="G81" s="2"/>
      <x:c r="H81" s="17" t="n">
        <x:v>77</x:v>
      </x:c>
    </x:row>
    <x:row r="82">
      <x:c r="A82" s="2"/>
      <x:c r="B82" s="2"/>
      <x:c r="C82" s="2"/>
      <x:c r="D82" s="2"/>
      <x:c r="E82" s="2"/>
      <x:c r="F82" s="2"/>
      <x:c r="G82" s="2"/>
      <x:c r="H82" s="17" t="n">
        <x:v>78</x:v>
      </x:c>
    </x:row>
    <x:row r="83">
      <x:c r="A83" s="2"/>
      <x:c r="B83" s="2"/>
      <x:c r="C83" s="2"/>
      <x:c r="D83" s="2"/>
      <x:c r="E83" s="2"/>
      <x:c r="F83" s="2"/>
      <x:c r="G83" s="2"/>
      <x:c r="H83" s="17" t="n">
        <x:v>79</x:v>
      </x:c>
    </x:row>
    <x:row r="84">
      <x:c r="A84" s="2"/>
      <x:c r="B84" s="2"/>
      <x:c r="C84" s="2"/>
      <x:c r="D84" s="2"/>
      <x:c r="E84" s="2"/>
      <x:c r="F84" s="2"/>
      <x:c r="G84" s="2"/>
      <x:c r="H84" s="17" t="n">
        <x:v>80</x:v>
      </x:c>
    </x:row>
    <x:row r="85">
      <x:c r="A85" s="2"/>
      <x:c r="B85" s="2"/>
      <x:c r="C85" s="2"/>
      <x:c r="D85" s="2"/>
      <x:c r="E85" s="2"/>
      <x:c r="F85" s="2"/>
      <x:c r="G85" s="2"/>
      <x:c r="H85" s="17" t="n">
        <x:v>81</x:v>
      </x:c>
    </x:row>
    <x:row r="86">
      <x:c r="A86" s="2"/>
      <x:c r="B86" s="2"/>
      <x:c r="C86" s="2"/>
      <x:c r="D86" s="2"/>
      <x:c r="E86" s="2"/>
      <x:c r="F86" s="2"/>
      <x:c r="G86" s="2"/>
      <x:c r="H86" s="17" t="n">
        <x:v>82</x:v>
      </x:c>
    </x:row>
    <x:row r="87">
      <x:c r="A87" s="2"/>
      <x:c r="B87" s="2"/>
      <x:c r="C87" s="2"/>
      <x:c r="D87" s="2"/>
      <x:c r="E87" s="2"/>
      <x:c r="F87" s="2"/>
      <x:c r="G87" s="2"/>
      <x:c r="H87" s="17" t="n">
        <x:v>83</x:v>
      </x:c>
    </x:row>
    <x:row r="88">
      <x:c r="A88" s="2"/>
      <x:c r="B88" s="2"/>
      <x:c r="C88" s="2"/>
      <x:c r="D88" s="2"/>
      <x:c r="E88" s="2"/>
      <x:c r="F88" s="2"/>
      <x:c r="G88" s="2"/>
      <x:c r="H88" s="17" t="n">
        <x:v>84</x:v>
      </x:c>
    </x:row>
    <x:row r="89">
      <x:c r="A89" s="2"/>
      <x:c r="B89" s="2"/>
      <x:c r="C89" s="2"/>
      <x:c r="D89" s="2"/>
      <x:c r="E89" s="2"/>
      <x:c r="F89" s="2"/>
      <x:c r="G89" s="2"/>
      <x:c r="H89" s="17" t="n">
        <x:v>85</x:v>
      </x:c>
    </x:row>
    <x:row r="90">
      <x:c r="A90" s="2"/>
      <x:c r="B90" s="2"/>
      <x:c r="C90" s="2"/>
      <x:c r="D90" s="2"/>
      <x:c r="E90" s="2"/>
      <x:c r="F90" s="2"/>
      <x:c r="G90" s="2"/>
      <x:c r="H90" s="17" t="n">
        <x:v>86</x:v>
      </x:c>
    </x:row>
    <x:row r="91">
      <x:c r="A91" s="2"/>
      <x:c r="B91" s="2"/>
      <x:c r="C91" s="2"/>
      <x:c r="D91" s="2"/>
      <x:c r="E91" s="2"/>
      <x:c r="F91" s="2"/>
      <x:c r="G91" s="2"/>
      <x:c r="H91" s="17" t="n">
        <x:v>87</x:v>
      </x:c>
    </x:row>
    <x:row r="92">
      <x:c r="A92" s="2"/>
      <x:c r="B92" s="2"/>
      <x:c r="C92" s="2"/>
      <x:c r="D92" s="2"/>
      <x:c r="E92" s="2"/>
      <x:c r="F92" s="2"/>
      <x:c r="G92" s="2"/>
      <x:c r="H92" s="17" t="n">
        <x:v>88</x:v>
      </x:c>
    </x:row>
    <x:row r="93">
      <x:c r="A93" s="2"/>
      <x:c r="B93" s="2"/>
      <x:c r="C93" s="2"/>
      <x:c r="D93" s="2"/>
      <x:c r="E93" s="2"/>
      <x:c r="F93" s="2"/>
      <x:c r="G93" s="2"/>
      <x:c r="H93" s="17" t="n">
        <x:v>89</x:v>
      </x:c>
    </x:row>
    <x:row r="94">
      <x:c r="A94" s="2"/>
      <x:c r="B94" s="2"/>
      <x:c r="C94" s="2"/>
      <x:c r="D94" s="2"/>
      <x:c r="E94" s="2"/>
      <x:c r="F94" s="2"/>
      <x:c r="G94" s="2"/>
      <x:c r="H94" s="17" t="n">
        <x:v>90</x:v>
      </x:c>
    </x:row>
    <x:row r="95">
      <x:c r="A95" s="2"/>
      <x:c r="B95" s="2"/>
      <x:c r="C95" s="2"/>
      <x:c r="D95" s="2"/>
      <x:c r="E95" s="2"/>
      <x:c r="F95" s="2"/>
      <x:c r="G95" s="2"/>
      <x:c r="H95" s="17" t="n">
        <x:v>91</x:v>
      </x:c>
    </x:row>
    <x:row r="96">
      <x:c r="A96" s="2"/>
      <x:c r="B96" s="2"/>
      <x:c r="C96" s="2"/>
      <x:c r="D96" s="2"/>
      <x:c r="E96" s="2"/>
      <x:c r="F96" s="2"/>
      <x:c r="G96" s="2"/>
      <x:c r="H96" s="17" t="n">
        <x:v>92</x:v>
      </x:c>
    </x:row>
    <x:row r="97">
      <x:c r="A97" s="2"/>
      <x:c r="B97" s="2"/>
      <x:c r="C97" s="2"/>
      <x:c r="D97" s="2"/>
      <x:c r="E97" s="2"/>
      <x:c r="F97" s="2"/>
      <x:c r="G97" s="2"/>
      <x:c r="H97" s="17" t="n">
        <x:v>93</x:v>
      </x:c>
    </x:row>
    <x:row r="98">
      <x:c r="A98" s="2"/>
      <x:c r="B98" s="2"/>
      <x:c r="C98" s="2"/>
      <x:c r="D98" s="2"/>
      <x:c r="E98" s="2"/>
      <x:c r="F98" s="2"/>
      <x:c r="G98" s="2"/>
      <x:c r="H98" s="17" t="n">
        <x:v>94</x:v>
      </x:c>
    </x:row>
    <x:row r="99">
      <x:c r="A99" s="2"/>
      <x:c r="B99" s="2"/>
      <x:c r="C99" s="2"/>
      <x:c r="D99" s="2"/>
      <x:c r="E99" s="2"/>
      <x:c r="F99" s="2"/>
      <x:c r="G99" s="2"/>
      <x:c r="H99" s="17" t="n">
        <x:v>95</x:v>
      </x:c>
    </x:row>
    <x:row r="100">
      <x:c r="A100" s="2"/>
      <x:c r="B100" s="2"/>
      <x:c r="C100" s="2"/>
      <x:c r="D100" s="2"/>
      <x:c r="E100" s="2"/>
      <x:c r="F100" s="2"/>
      <x:c r="G100" s="2"/>
      <x:c r="H100" s="17" t="n">
        <x:v>96</x:v>
      </x:c>
    </x:row>
    <x:row r="101">
      <x:c r="A101" s="2"/>
      <x:c r="B101" s="2"/>
      <x:c r="C101" s="2"/>
      <x:c r="D101" s="2"/>
      <x:c r="E101" s="2"/>
      <x:c r="F101" s="2"/>
      <x:c r="G101" s="2"/>
      <x:c r="H101" s="17" t="n">
        <x:v>97</x:v>
      </x:c>
    </x:row>
    <x:row r="102">
      <x:c r="A102" s="2"/>
      <x:c r="B102" s="2"/>
      <x:c r="C102" s="2"/>
      <x:c r="D102" s="2"/>
      <x:c r="E102" s="2"/>
      <x:c r="F102" s="2"/>
      <x:c r="G102" s="2"/>
      <x:c r="H102" s="17" t="n">
        <x:v>98</x:v>
      </x:c>
    </x:row>
    <x:row r="103">
      <x:c r="A103" s="2"/>
      <x:c r="B103" s="2"/>
      <x:c r="C103" s="2"/>
      <x:c r="D103" s="2"/>
      <x:c r="E103" s="2"/>
      <x:c r="F103" s="2"/>
      <x:c r="G103" s="2"/>
      <x:c r="H103" s="17" t="n">
        <x:v>99</x:v>
      </x:c>
    </x:row>
    <x:row r="104">
      <x:c r="A104" s="2"/>
      <x:c r="B104" s="2"/>
      <x:c r="C104" s="2"/>
      <x:c r="D104" s="2"/>
      <x:c r="E104" s="2"/>
      <x:c r="F104" s="2"/>
      <x:c r="G104" s="2"/>
      <x:c r="H104" s="17" t="n">
        <x:v>100</x:v>
      </x:c>
    </x:row>
    <x:row r="105">
      <x:c r="A105" s="2"/>
      <x:c r="B105" s="2"/>
      <x:c r="C105" s="2"/>
      <x:c r="D105" s="2"/>
      <x:c r="E105" s="2"/>
      <x:c r="F105" s="2"/>
      <x:c r="G105" s="2"/>
      <x:c r="H105" s="17" t="n">
        <x:v>101</x:v>
      </x:c>
    </x:row>
    <x:row r="106">
      <x:c r="A106" s="2"/>
      <x:c r="B106" s="2"/>
      <x:c r="C106" s="2"/>
      <x:c r="D106" s="2"/>
      <x:c r="E106" s="2"/>
      <x:c r="F106" s="2"/>
      <x:c r="G106" s="2"/>
      <x:c r="H106" s="17" t="n">
        <x:v>102</x:v>
      </x:c>
    </x:row>
    <x:row r="107">
      <x:c r="A107" s="2"/>
      <x:c r="B107" s="2"/>
      <x:c r="C107" s="2"/>
      <x:c r="D107" s="2"/>
      <x:c r="E107" s="2"/>
      <x:c r="F107" s="2"/>
      <x:c r="G107" s="2"/>
      <x:c r="H107" s="17" t="n">
        <x:v>103</x:v>
      </x:c>
    </x:row>
    <x:row r="108">
      <x:c r="A108" s="2"/>
      <x:c r="B108" s="2"/>
      <x:c r="C108" s="2"/>
      <x:c r="D108" s="2"/>
      <x:c r="E108" s="2"/>
      <x:c r="F108" s="2"/>
      <x:c r="G108" s="2"/>
      <x:c r="H108" s="17" t="n">
        <x:v>104</x:v>
      </x:c>
    </x:row>
    <x:row r="109">
      <x:c r="A109" s="2"/>
      <x:c r="B109" s="2"/>
      <x:c r="C109" s="2"/>
      <x:c r="D109" s="2"/>
      <x:c r="E109" s="2"/>
      <x:c r="F109" s="2"/>
      <x:c r="G109" s="2"/>
      <x:c r="H109" s="17" t="n">
        <x:v>105</x:v>
      </x:c>
    </x:row>
    <x:row r="110">
      <x:c r="A110" s="2"/>
      <x:c r="B110" s="2"/>
      <x:c r="C110" s="2"/>
      <x:c r="D110" s="2"/>
      <x:c r="E110" s="2"/>
      <x:c r="F110" s="2"/>
      <x:c r="G110" s="2"/>
      <x:c r="H110" s="17" t="n">
        <x:v>106</x:v>
      </x:c>
    </x:row>
    <x:row r="111">
      <x:c r="A111" s="2"/>
      <x:c r="B111" s="2"/>
      <x:c r="C111" s="2"/>
      <x:c r="D111" s="2"/>
      <x:c r="E111" s="2"/>
      <x:c r="F111" s="2"/>
      <x:c r="G111" s="2"/>
      <x:c r="H111" s="17" t="n">
        <x:v>107</x:v>
      </x:c>
    </x:row>
    <x:row r="112">
      <x:c r="A112" s="2"/>
      <x:c r="B112" s="2"/>
      <x:c r="C112" s="2"/>
      <x:c r="D112" s="2"/>
      <x:c r="E112" s="2"/>
      <x:c r="F112" s="2"/>
      <x:c r="G112" s="2"/>
      <x:c r="H112" s="17" t="n">
        <x:v>108</x:v>
      </x:c>
    </x:row>
    <x:row r="113">
      <x:c r="A113" s="2"/>
      <x:c r="B113" s="2"/>
      <x:c r="C113" s="2"/>
      <x:c r="D113" s="2"/>
      <x:c r="E113" s="2"/>
      <x:c r="F113" s="2"/>
      <x:c r="G113" s="2"/>
      <x:c r="H113" s="17" t="n">
        <x:v>109</x:v>
      </x:c>
    </x:row>
    <x:row r="114">
      <x:c r="A114" s="2"/>
      <x:c r="B114" s="2"/>
      <x:c r="C114" s="2"/>
      <x:c r="D114" s="2"/>
      <x:c r="E114" s="2"/>
      <x:c r="F114" s="2"/>
      <x:c r="G114" s="2"/>
      <x:c r="H114" s="17" t="n">
        <x:v>110</x:v>
      </x:c>
    </x:row>
    <x:row r="115">
      <x:c r="A115" s="2"/>
      <x:c r="B115" s="2"/>
      <x:c r="C115" s="2"/>
      <x:c r="D115" s="2"/>
      <x:c r="E115" s="2"/>
      <x:c r="F115" s="2"/>
      <x:c r="G115" s="2"/>
      <x:c r="H115" s="17" t="n">
        <x:v>111</x:v>
      </x:c>
    </x:row>
    <x:row r="116">
      <x:c r="A116" s="2"/>
      <x:c r="B116" s="2"/>
      <x:c r="C116" s="2"/>
      <x:c r="D116" s="2"/>
      <x:c r="E116" s="2"/>
      <x:c r="F116" s="2"/>
      <x:c r="G116" s="2"/>
      <x:c r="H116" s="17" t="n">
        <x:v>112</x:v>
      </x:c>
    </x:row>
    <x:row r="117">
      <x:c r="A117" s="2"/>
      <x:c r="B117" s="2"/>
      <x:c r="C117" s="2"/>
      <x:c r="D117" s="2"/>
      <x:c r="E117" s="2"/>
      <x:c r="F117" s="2"/>
      <x:c r="G117" s="2"/>
      <x:c r="H117" s="17" t="n">
        <x:v>113</x:v>
      </x:c>
    </x:row>
    <x:row r="118">
      <x:c r="A118" s="2"/>
      <x:c r="B118" s="2"/>
      <x:c r="C118" s="2"/>
      <x:c r="D118" s="2"/>
      <x:c r="E118" s="2"/>
      <x:c r="F118" s="2"/>
      <x:c r="G118" s="2"/>
      <x:c r="H118" s="17" t="n">
        <x:v>114</x:v>
      </x:c>
    </x:row>
    <x:row r="119">
      <x:c r="A119" s="2"/>
      <x:c r="B119" s="2"/>
      <x:c r="C119" s="2"/>
      <x:c r="D119" s="2"/>
      <x:c r="E119" s="2"/>
      <x:c r="F119" s="2"/>
      <x:c r="G119" s="2"/>
      <x:c r="H119" s="17" t="n">
        <x:v>115</x:v>
      </x:c>
    </x:row>
    <x:row r="120">
      <x:c r="A120" s="2"/>
      <x:c r="B120" s="2"/>
      <x:c r="C120" s="2"/>
      <x:c r="D120" s="2"/>
      <x:c r="E120" s="2"/>
      <x:c r="F120" s="2"/>
      <x:c r="G120" s="2"/>
      <x:c r="H120" s="17" t="n">
        <x:v>116</x:v>
      </x:c>
    </x:row>
    <x:row r="121">
      <x:c r="A121" s="2"/>
      <x:c r="B121" s="2"/>
      <x:c r="C121" s="2"/>
      <x:c r="D121" s="2"/>
      <x:c r="E121" s="2"/>
      <x:c r="F121" s="2"/>
      <x:c r="G121" s="2"/>
      <x:c r="H121" s="17" t="n">
        <x:v>117</x:v>
      </x:c>
    </x:row>
    <x:row r="122">
      <x:c r="A122" s="2"/>
      <x:c r="B122" s="2"/>
      <x:c r="C122" s="2"/>
      <x:c r="D122" s="2"/>
      <x:c r="E122" s="2"/>
      <x:c r="F122" s="2"/>
      <x:c r="G122" s="2"/>
      <x:c r="H122" s="17" t="n">
        <x:v>118</x:v>
      </x:c>
    </x:row>
    <x:row r="123">
      <x:c r="A123" s="2"/>
      <x:c r="B123" s="2"/>
      <x:c r="C123" s="2"/>
      <x:c r="D123" s="2"/>
      <x:c r="E123" s="2"/>
      <x:c r="F123" s="2"/>
      <x:c r="G123" s="2"/>
      <x:c r="H123" s="17" t="n">
        <x:v>119</x:v>
      </x:c>
    </x:row>
    <x:row r="124">
      <x:c r="A124" s="2"/>
      <x:c r="B124" s="2"/>
      <x:c r="C124" s="2"/>
      <x:c r="D124" s="2"/>
      <x:c r="E124" s="2"/>
      <x:c r="F124" s="2"/>
      <x:c r="G124" s="2"/>
      <x:c r="H124" s="17" t="n">
        <x:v>120</x:v>
      </x:c>
    </x:row>
    <x:row r="125">
      <x:c r="A125" s="2"/>
      <x:c r="B125" s="2"/>
      <x:c r="C125" s="2"/>
      <x:c r="D125" s="2"/>
      <x:c r="E125" s="2"/>
      <x:c r="F125" s="2"/>
      <x:c r="G125" s="2"/>
      <x:c r="H125" s="17" t="n">
        <x:v>121</x:v>
      </x:c>
    </x:row>
    <x:row r="126">
      <x:c r="A126" s="2"/>
      <x:c r="B126" s="2"/>
      <x:c r="C126" s="2"/>
      <x:c r="D126" s="2"/>
      <x:c r="E126" s="2"/>
      <x:c r="F126" s="2"/>
      <x:c r="G126" s="2"/>
      <x:c r="H126" s="17" t="n">
        <x:v>122</x:v>
      </x:c>
    </x:row>
    <x:row r="127">
      <x:c r="A127" s="2"/>
      <x:c r="B127" s="2"/>
      <x:c r="C127" s="2"/>
      <x:c r="D127" s="2"/>
      <x:c r="E127" s="2"/>
      <x:c r="F127" s="2"/>
      <x:c r="G127" s="2"/>
      <x:c r="H127" s="17" t="n">
        <x:v>123</x:v>
      </x:c>
    </x:row>
    <x:row r="128">
      <x:c r="A128" s="2"/>
      <x:c r="B128" s="2"/>
      <x:c r="C128" s="2"/>
      <x:c r="D128" s="2"/>
      <x:c r="E128" s="2"/>
      <x:c r="F128" s="2"/>
      <x:c r="G128" s="2"/>
      <x:c r="H128" s="17" t="n">
        <x:v>124</x:v>
      </x:c>
    </x:row>
    <x:row r="129">
      <x:c r="A129" s="2"/>
      <x:c r="B129" s="2"/>
      <x:c r="C129" s="2"/>
      <x:c r="D129" s="2"/>
      <x:c r="E129" s="2"/>
      <x:c r="F129" s="2"/>
      <x:c r="G129" s="2"/>
      <x:c r="H129" s="17" t="n">
        <x:v>125</x:v>
      </x:c>
    </x:row>
    <x:row r="130">
      <x:c r="A130" s="2"/>
      <x:c r="B130" s="2"/>
      <x:c r="C130" s="2"/>
      <x:c r="D130" s="2"/>
      <x:c r="E130" s="2"/>
      <x:c r="F130" s="2"/>
      <x:c r="G130" s="2"/>
      <x:c r="H130" s="17" t="n">
        <x:v>126</x:v>
      </x:c>
    </x:row>
    <x:row r="131">
      <x:c r="A131" s="2"/>
      <x:c r="B131" s="2"/>
      <x:c r="C131" s="2"/>
      <x:c r="D131" s="2"/>
      <x:c r="E131" s="2"/>
      <x:c r="F131" s="2"/>
      <x:c r="G131" s="2"/>
      <x:c r="H131" s="17" t="n">
        <x:v>127</x:v>
      </x:c>
    </x:row>
    <x:row r="132">
      <x:c r="A132" s="2"/>
      <x:c r="B132" s="2"/>
      <x:c r="C132" s="2"/>
      <x:c r="D132" s="2"/>
      <x:c r="E132" s="2"/>
      <x:c r="F132" s="2"/>
      <x:c r="G132" s="2"/>
      <x:c r="H132" s="17" t="n">
        <x:v>128</x:v>
      </x:c>
    </x:row>
    <x:row r="133">
      <x:c r="A133" s="2"/>
      <x:c r="B133" s="2"/>
      <x:c r="C133" s="2"/>
      <x:c r="D133" s="2"/>
      <x:c r="E133" s="2"/>
      <x:c r="F133" s="2"/>
      <x:c r="G133" s="2"/>
      <x:c r="H133" s="17" t="n">
        <x:v>129</x:v>
      </x:c>
    </x:row>
    <x:row r="134">
      <x:c r="A134" s="2"/>
      <x:c r="B134" s="2"/>
      <x:c r="C134" s="2"/>
      <x:c r="D134" s="2"/>
      <x:c r="E134" s="2"/>
      <x:c r="F134" s="2"/>
      <x:c r="G134" s="2"/>
      <x:c r="H134" s="17" t="n">
        <x:v>130</x:v>
      </x:c>
    </x:row>
    <x:row r="135">
      <x:c r="A135" s="2"/>
      <x:c r="B135" s="2"/>
      <x:c r="C135" s="2"/>
      <x:c r="D135" s="2"/>
      <x:c r="E135" s="2"/>
      <x:c r="F135" s="2"/>
      <x:c r="G135" s="2"/>
      <x:c r="H135" s="17" t="n">
        <x:v>131</x:v>
      </x:c>
    </x:row>
    <x:row r="136">
      <x:c r="A136" s="2"/>
      <x:c r="B136" s="2"/>
      <x:c r="C136" s="2"/>
      <x:c r="D136" s="2"/>
      <x:c r="E136" s="2"/>
      <x:c r="F136" s="2"/>
      <x:c r="G136" s="2"/>
      <x:c r="H136" s="17" t="n">
        <x:v>132</x:v>
      </x:c>
    </x:row>
    <x:row r="137">
      <x:c r="A137" s="2"/>
      <x:c r="B137" s="2"/>
      <x:c r="C137" s="2"/>
      <x:c r="D137" s="2"/>
      <x:c r="E137" s="2"/>
      <x:c r="F137" s="2"/>
      <x:c r="G137" s="2"/>
      <x:c r="H137" s="17" t="n">
        <x:v>133</x:v>
      </x:c>
    </x:row>
    <x:row r="138">
      <x:c r="A138" s="2"/>
      <x:c r="B138" s="2"/>
      <x:c r="C138" s="2"/>
      <x:c r="D138" s="2"/>
      <x:c r="E138" s="2"/>
      <x:c r="F138" s="2"/>
      <x:c r="G138" s="2"/>
      <x:c r="H138" s="17" t="n">
        <x:v>134</x:v>
      </x:c>
    </x:row>
    <x:row r="139">
      <x:c r="A139" s="2"/>
      <x:c r="B139" s="2"/>
      <x:c r="C139" s="2"/>
      <x:c r="D139" s="2"/>
      <x:c r="E139" s="2"/>
      <x:c r="F139" s="2"/>
      <x:c r="G139" s="2"/>
      <x:c r="H139" s="17" t="n">
        <x:v>135</x:v>
      </x:c>
    </x:row>
    <x:row r="140">
      <x:c r="A140" s="2"/>
      <x:c r="B140" s="2"/>
      <x:c r="C140" s="2"/>
      <x:c r="D140" s="2"/>
      <x:c r="E140" s="2"/>
      <x:c r="F140" s="2"/>
      <x:c r="G140" s="2"/>
      <x:c r="H140" s="17" t="n">
        <x:v>136</x:v>
      </x:c>
    </x:row>
    <x:row r="141">
      <x:c r="A141" s="2"/>
      <x:c r="B141" s="2"/>
      <x:c r="C141" s="2"/>
      <x:c r="D141" s="2"/>
      <x:c r="E141" s="2"/>
      <x:c r="F141" s="2"/>
      <x:c r="G141" s="2"/>
      <x:c r="H141" s="17" t="n">
        <x:v>137</x:v>
      </x:c>
    </x:row>
    <x:row r="142">
      <x:c r="A142" s="2"/>
      <x:c r="B142" s="2"/>
      <x:c r="C142" s="2"/>
      <x:c r="D142" s="2"/>
      <x:c r="E142" s="2"/>
      <x:c r="F142" s="2"/>
      <x:c r="G142" s="2"/>
      <x:c r="H142" s="17" t="n">
        <x:v>138</x:v>
      </x:c>
    </x:row>
    <x:row r="143">
      <x:c r="A143" s="2"/>
      <x:c r="B143" s="2"/>
      <x:c r="C143" s="2"/>
      <x:c r="D143" s="2"/>
      <x:c r="E143" s="2"/>
      <x:c r="F143" s="2"/>
      <x:c r="G143" s="2"/>
      <x:c r="H143" s="17" t="n">
        <x:v>139</x:v>
      </x:c>
    </x:row>
    <x:row r="144">
      <x:c r="A144" s="2"/>
      <x:c r="B144" s="2"/>
      <x:c r="C144" s="2"/>
      <x:c r="D144" s="2"/>
      <x:c r="E144" s="2"/>
      <x:c r="F144" s="2"/>
      <x:c r="G144" s="2"/>
      <x:c r="H144" s="17" t="n">
        <x:v>140</x:v>
      </x:c>
    </x:row>
    <x:row r="145">
      <x:c r="A145" s="2"/>
      <x:c r="B145" s="2"/>
      <x:c r="C145" s="2"/>
      <x:c r="D145" s="2"/>
      <x:c r="E145" s="2"/>
      <x:c r="F145" s="2"/>
      <x:c r="G145" s="2"/>
      <x:c r="H145" s="17" t="n">
        <x:v>141</x:v>
      </x:c>
    </x:row>
    <x:row r="146">
      <x:c r="A146" s="2"/>
      <x:c r="B146" s="2"/>
      <x:c r="C146" s="2"/>
      <x:c r="D146" s="2"/>
      <x:c r="E146" s="2"/>
      <x:c r="F146" s="2"/>
      <x:c r="G146" s="2"/>
      <x:c r="H146" s="17" t="n">
        <x:v>142</x:v>
      </x:c>
    </x:row>
    <x:row r="147">
      <x:c r="A147" s="2"/>
      <x:c r="B147" s="2"/>
      <x:c r="C147" s="2"/>
      <x:c r="D147" s="2"/>
      <x:c r="E147" s="2"/>
      <x:c r="F147" s="2"/>
      <x:c r="G147" s="2"/>
      <x:c r="H147" s="17" t="n">
        <x:v>143</x:v>
      </x:c>
    </x:row>
    <x:row r="148">
      <x:c r="A148" s="2"/>
      <x:c r="B148" s="2"/>
      <x:c r="C148" s="2"/>
      <x:c r="D148" s="2"/>
      <x:c r="E148" s="2"/>
      <x:c r="F148" s="2"/>
      <x:c r="G148" s="2"/>
      <x:c r="H148" s="17" t="n">
        <x:v>144</x:v>
      </x:c>
    </x:row>
    <x:row r="149">
      <x:c r="A149" s="2"/>
      <x:c r="B149" s="2"/>
      <x:c r="C149" s="2"/>
      <x:c r="D149" s="2"/>
      <x:c r="E149" s="2"/>
      <x:c r="F149" s="2"/>
      <x:c r="G149" s="2"/>
      <x:c r="H149" s="17" t="n">
        <x:v>145</x:v>
      </x:c>
    </x:row>
    <x:row r="150">
      <x:c r="A150" s="2"/>
      <x:c r="B150" s="2"/>
      <x:c r="C150" s="2"/>
      <x:c r="D150" s="2"/>
      <x:c r="E150" s="2"/>
      <x:c r="F150" s="2"/>
      <x:c r="G150" s="2"/>
      <x:c r="H150" s="17" t="n">
        <x:v>146</x:v>
      </x:c>
    </x:row>
    <x:row r="151">
      <x:c r="A151" s="2"/>
      <x:c r="B151" s="2"/>
      <x:c r="C151" s="2"/>
      <x:c r="D151" s="2"/>
      <x:c r="E151" s="2"/>
      <x:c r="F151" s="2"/>
      <x:c r="G151" s="2"/>
      <x:c r="H151" s="17" t="n">
        <x:v>147</x:v>
      </x:c>
    </x:row>
    <x:row r="152">
      <x:c r="A152" s="2"/>
      <x:c r="B152" s="2"/>
      <x:c r="C152" s="2"/>
      <x:c r="D152" s="2"/>
      <x:c r="E152" s="2"/>
      <x:c r="F152" s="2"/>
      <x:c r="G152" s="2"/>
      <x:c r="H152" s="17" t="n">
        <x:v>148</x:v>
      </x:c>
    </x:row>
    <x:row r="153">
      <x:c r="A153" s="2"/>
      <x:c r="B153" s="2"/>
      <x:c r="C153" s="2"/>
      <x:c r="D153" s="2"/>
      <x:c r="E153" s="2"/>
      <x:c r="F153" s="2"/>
      <x:c r="G153" s="2"/>
      <x:c r="H153" s="17" t="n">
        <x:v>149</x:v>
      </x:c>
    </x:row>
    <x:row r="154">
      <x:c r="A154" s="2"/>
      <x:c r="B154" s="2"/>
      <x:c r="C154" s="2"/>
      <x:c r="D154" s="2"/>
      <x:c r="E154" s="2"/>
      <x:c r="F154" s="2"/>
      <x:c r="G154" s="2"/>
      <x:c r="H154" s="17" t="n">
        <x:v>150</x:v>
      </x:c>
    </x:row>
    <x:row r="155">
      <x:c r="A155" s="2"/>
      <x:c r="B155" s="2"/>
      <x:c r="C155" s="2"/>
      <x:c r="D155" s="2"/>
      <x:c r="E155" s="2"/>
      <x:c r="F155" s="2"/>
      <x:c r="G155" s="2"/>
      <x:c r="H155" s="17" t="n">
        <x:v>151</x:v>
      </x:c>
    </x:row>
    <x:row r="156">
      <x:c r="A156" s="2"/>
      <x:c r="B156" s="2"/>
      <x:c r="C156" s="2"/>
      <x:c r="D156" s="2"/>
      <x:c r="E156" s="2"/>
      <x:c r="F156" s="2"/>
      <x:c r="G156" s="2"/>
      <x:c r="H156" s="17" t="n">
        <x:v>152</x:v>
      </x:c>
    </x:row>
    <x:row r="157">
      <x:c r="A157" s="2"/>
      <x:c r="B157" s="2"/>
      <x:c r="C157" s="2"/>
      <x:c r="D157" s="2"/>
      <x:c r="E157" s="2"/>
      <x:c r="F157" s="2"/>
      <x:c r="G157" s="2"/>
      <x:c r="H157" s="17" t="n">
        <x:v>153</x:v>
      </x:c>
    </x:row>
    <x:row r="158">
      <x:c r="A158" s="2"/>
      <x:c r="B158" s="2"/>
      <x:c r="C158" s="2"/>
      <x:c r="D158" s="2"/>
      <x:c r="E158" s="2"/>
      <x:c r="F158" s="2"/>
      <x:c r="G158" s="2"/>
      <x:c r="H158" s="17" t="n">
        <x:v>154</x:v>
      </x:c>
    </x:row>
    <x:row r="159">
      <x:c r="A159" s="2"/>
      <x:c r="B159" s="2"/>
      <x:c r="C159" s="2"/>
      <x:c r="D159" s="2"/>
      <x:c r="E159" s="2"/>
      <x:c r="F159" s="2"/>
      <x:c r="G159" s="2"/>
      <x:c r="H159" s="17" t="n">
        <x:v>155</x:v>
      </x:c>
    </x:row>
    <x:row r="160">
      <x:c r="A160" s="2"/>
      <x:c r="B160" s="2"/>
      <x:c r="C160" s="2"/>
      <x:c r="D160" s="2"/>
      <x:c r="E160" s="2"/>
      <x:c r="F160" s="2"/>
      <x:c r="G160" s="2"/>
      <x:c r="H160" s="17" t="n">
        <x:v>156</x:v>
      </x:c>
    </x:row>
    <x:row r="161">
      <x:c r="A161" s="2"/>
      <x:c r="B161" s="2"/>
      <x:c r="C161" s="2"/>
      <x:c r="D161" s="2"/>
      <x:c r="E161" s="2"/>
      <x:c r="F161" s="2"/>
      <x:c r="G161" s="2"/>
      <x:c r="H161" s="17" t="n">
        <x:v>157</x:v>
      </x:c>
    </x:row>
    <x:row r="162">
      <x:c r="A162" s="2"/>
      <x:c r="B162" s="2"/>
      <x:c r="C162" s="2"/>
      <x:c r="D162" s="2"/>
      <x:c r="E162" s="2"/>
      <x:c r="F162" s="2"/>
      <x:c r="G162" s="2"/>
      <x:c r="H162" s="17" t="n">
        <x:v>158</x:v>
      </x:c>
    </x:row>
    <x:row r="163">
      <x:c r="A163" s="2"/>
      <x:c r="B163" s="2"/>
      <x:c r="C163" s="2"/>
      <x:c r="D163" s="2"/>
      <x:c r="E163" s="2"/>
      <x:c r="F163" s="2"/>
      <x:c r="G163" s="2"/>
      <x:c r="H163" s="17" t="n">
        <x:v>159</x:v>
      </x:c>
    </x:row>
    <x:row r="164">
      <x:c r="A164" s="2"/>
      <x:c r="B164" s="2"/>
      <x:c r="C164" s="2"/>
      <x:c r="D164" s="2"/>
      <x:c r="E164" s="2"/>
      <x:c r="F164" s="2"/>
      <x:c r="G164" s="2"/>
      <x:c r="H164" s="17" t="n">
        <x:v>160</x:v>
      </x:c>
    </x:row>
    <x:row r="165">
      <x:c r="A165" s="2"/>
      <x:c r="B165" s="2"/>
      <x:c r="C165" s="2"/>
      <x:c r="D165" s="2"/>
      <x:c r="E165" s="2"/>
      <x:c r="F165" s="2"/>
      <x:c r="G165" s="2"/>
      <x:c r="H165" s="17" t="n">
        <x:v>161</x:v>
      </x:c>
    </x:row>
    <x:row r="166">
      <x:c r="A166" s="2"/>
      <x:c r="B166" s="2"/>
      <x:c r="C166" s="2"/>
      <x:c r="D166" s="2"/>
      <x:c r="E166" s="2"/>
      <x:c r="F166" s="2"/>
      <x:c r="G166" s="2"/>
      <x:c r="H166" s="17" t="n">
        <x:v>162</x:v>
      </x:c>
    </x:row>
    <x:row r="167">
      <x:c r="A167" s="2"/>
      <x:c r="B167" s="2"/>
      <x:c r="C167" s="2"/>
      <x:c r="D167" s="2"/>
      <x:c r="E167" s="2"/>
      <x:c r="F167" s="2"/>
      <x:c r="G167" s="2"/>
      <x:c r="H167" s="17" t="n">
        <x:v>163</x:v>
      </x:c>
    </x:row>
    <x:row r="168">
      <x:c r="A168" s="2"/>
      <x:c r="B168" s="2"/>
      <x:c r="C168" s="2"/>
      <x:c r="D168" s="2"/>
      <x:c r="E168" s="2"/>
      <x:c r="F168" s="2"/>
      <x:c r="G168" s="2"/>
      <x:c r="H168" s="17" t="n">
        <x:v>164</x:v>
      </x:c>
    </x:row>
    <x:row r="169">
      <x:c r="A169" s="2"/>
      <x:c r="B169" s="2"/>
      <x:c r="C169" s="2"/>
      <x:c r="D169" s="2"/>
      <x:c r="E169" s="2"/>
      <x:c r="F169" s="2"/>
      <x:c r="G169" s="2"/>
      <x:c r="H169" s="17" t="n">
        <x:v>165</x:v>
      </x:c>
    </x:row>
    <x:row r="170">
      <x:c r="A170" s="2"/>
      <x:c r="B170" s="2"/>
      <x:c r="C170" s="2"/>
      <x:c r="D170" s="2"/>
      <x:c r="E170" s="2"/>
      <x:c r="F170" s="2"/>
      <x:c r="G170" s="2"/>
      <x:c r="H170" s="17" t="n">
        <x:v>166</x:v>
      </x:c>
    </x:row>
    <x:row r="171">
      <x:c r="A171" s="2"/>
      <x:c r="B171" s="2"/>
      <x:c r="C171" s="2"/>
      <x:c r="D171" s="2"/>
      <x:c r="E171" s="2"/>
      <x:c r="F171" s="2"/>
      <x:c r="G171" s="2"/>
      <x:c r="H171" s="17" t="n">
        <x:v>167</x:v>
      </x:c>
    </x:row>
    <x:row r="172">
      <x:c r="A172" s="2"/>
      <x:c r="B172" s="2"/>
      <x:c r="C172" s="2"/>
      <x:c r="D172" s="2"/>
      <x:c r="E172" s="2"/>
      <x:c r="F172" s="2"/>
      <x:c r="G172" s="2"/>
      <x:c r="H172" s="17" t="n">
        <x:v>168</x:v>
      </x:c>
    </x:row>
    <x:row r="173">
      <x:c r="A173" s="2"/>
      <x:c r="B173" s="2"/>
      <x:c r="C173" s="2"/>
      <x:c r="D173" s="2"/>
      <x:c r="E173" s="2"/>
      <x:c r="F173" s="2"/>
      <x:c r="G173" s="2"/>
      <x:c r="H173" s="17" t="n">
        <x:v>169</x:v>
      </x:c>
    </x:row>
    <x:row r="174">
      <x:c r="A174" s="2"/>
      <x:c r="B174" s="2"/>
      <x:c r="C174" s="2"/>
      <x:c r="D174" s="2"/>
      <x:c r="E174" s="2"/>
      <x:c r="F174" s="2"/>
      <x:c r="G174" s="2"/>
      <x:c r="H174" s="17" t="n">
        <x:v>170</x:v>
      </x:c>
    </x:row>
    <x:row r="175">
      <x:c r="A175" s="2"/>
      <x:c r="B175" s="2"/>
      <x:c r="C175" s="2"/>
      <x:c r="D175" s="2"/>
      <x:c r="E175" s="2"/>
      <x:c r="F175" s="2"/>
      <x:c r="G175" s="2"/>
      <x:c r="H175" s="17" t="n">
        <x:v>171</x:v>
      </x:c>
    </x:row>
    <x:row r="176">
      <x:c r="A176" s="2"/>
      <x:c r="B176" s="2"/>
      <x:c r="C176" s="2"/>
      <x:c r="D176" s="2"/>
      <x:c r="E176" s="2"/>
      <x:c r="F176" s="2"/>
      <x:c r="G176" s="2"/>
      <x:c r="H176" s="17" t="n">
        <x:v>172</x:v>
      </x:c>
    </x:row>
    <x:row r="177">
      <x:c r="A177" s="2"/>
      <x:c r="B177" s="2"/>
      <x:c r="C177" s="2"/>
      <x:c r="D177" s="2"/>
      <x:c r="E177" s="2"/>
      <x:c r="F177" s="2"/>
      <x:c r="G177" s="2"/>
      <x:c r="H177" s="17" t="n">
        <x:v>173</x:v>
      </x:c>
    </x:row>
    <x:row r="178">
      <x:c r="A178" s="2"/>
      <x:c r="B178" s="2"/>
      <x:c r="C178" s="2"/>
      <x:c r="D178" s="2"/>
      <x:c r="E178" s="2"/>
      <x:c r="F178" s="2"/>
      <x:c r="G178" s="2"/>
      <x:c r="H178" s="17" t="n">
        <x:v>174</x:v>
      </x:c>
    </x:row>
    <x:row r="179">
      <x:c r="A179" s="2"/>
      <x:c r="B179" s="2"/>
      <x:c r="C179" s="2"/>
      <x:c r="D179" s="2"/>
      <x:c r="E179" s="2"/>
      <x:c r="F179" s="2"/>
      <x:c r="G179" s="2"/>
      <x:c r="H179" s="17" t="n">
        <x:v>175</x:v>
      </x:c>
    </x:row>
    <x:row r="180">
      <x:c r="A180" s="2"/>
      <x:c r="B180" s="2"/>
      <x:c r="C180" s="2"/>
      <x:c r="D180" s="2"/>
      <x:c r="E180" s="2"/>
      <x:c r="F180" s="2"/>
      <x:c r="G180" s="2"/>
      <x:c r="H180" s="17" t="n">
        <x:v>176</x:v>
      </x:c>
    </x:row>
    <x:row r="181">
      <x:c r="A181" s="2"/>
      <x:c r="B181" s="2"/>
      <x:c r="C181" s="2"/>
      <x:c r="D181" s="2"/>
      <x:c r="E181" s="2"/>
      <x:c r="F181" s="2"/>
      <x:c r="G181" s="2"/>
      <x:c r="H181" s="17" t="n">
        <x:v>177</x:v>
      </x:c>
    </x:row>
    <x:row r="182">
      <x:c r="A182" s="2"/>
      <x:c r="B182" s="2"/>
      <x:c r="C182" s="2"/>
      <x:c r="D182" s="2"/>
      <x:c r="E182" s="2"/>
      <x:c r="F182" s="2"/>
      <x:c r="G182" s="2"/>
      <x:c r="H182" s="17" t="n">
        <x:v>178</x:v>
      </x:c>
    </x:row>
    <x:row r="183">
      <x:c r="A183" s="2"/>
      <x:c r="B183" s="2"/>
      <x:c r="C183" s="2"/>
      <x:c r="D183" s="2"/>
      <x:c r="E183" s="2"/>
      <x:c r="F183" s="2"/>
      <x:c r="G183" s="2"/>
      <x:c r="H183" s="17" t="n">
        <x:v>179</x:v>
      </x:c>
    </x:row>
    <x:row r="184">
      <x:c r="A184" s="2"/>
      <x:c r="B184" s="2"/>
      <x:c r="C184" s="2"/>
      <x:c r="D184" s="2"/>
      <x:c r="E184" s="2"/>
      <x:c r="F184" s="2"/>
      <x:c r="G184" s="2"/>
      <x:c r="H184" s="17" t="n">
        <x:v>180</x:v>
      </x:c>
    </x:row>
    <x:row r="185">
      <x:c r="A185" s="2"/>
      <x:c r="B185" s="2"/>
      <x:c r="C185" s="2"/>
      <x:c r="D185" s="2"/>
      <x:c r="E185" s="2"/>
      <x:c r="F185" s="2"/>
      <x:c r="G185" s="2"/>
      <x:c r="H185" s="17" t="n">
        <x:v>181</x:v>
      </x:c>
    </x:row>
    <x:row r="186">
      <x:c r="A186" s="2"/>
      <x:c r="B186" s="2"/>
      <x:c r="C186" s="2"/>
      <x:c r="D186" s="2"/>
      <x:c r="E186" s="2"/>
      <x:c r="F186" s="2"/>
      <x:c r="G186" s="2"/>
      <x:c r="H186" s="17" t="n">
        <x:v>182</x:v>
      </x:c>
    </x:row>
    <x:row r="187">
      <x:c r="A187" s="2"/>
      <x:c r="B187" s="2"/>
      <x:c r="C187" s="2"/>
      <x:c r="D187" s="2"/>
      <x:c r="E187" s="2"/>
      <x:c r="F187" s="2"/>
      <x:c r="G187" s="2"/>
      <x:c r="H187" s="17" t="n">
        <x:v>183</x:v>
      </x:c>
    </x:row>
    <x:row r="188">
      <x:c r="A188" s="2"/>
      <x:c r="B188" s="2"/>
      <x:c r="C188" s="2"/>
      <x:c r="D188" s="2"/>
      <x:c r="E188" s="2"/>
      <x:c r="F188" s="2"/>
      <x:c r="G188" s="2"/>
      <x:c r="H188" s="17" t="n">
        <x:v>184</x:v>
      </x:c>
    </x:row>
    <x:row r="189">
      <x:c r="A189" s="2"/>
      <x:c r="B189" s="2"/>
      <x:c r="C189" s="2"/>
      <x:c r="D189" s="2"/>
      <x:c r="E189" s="2"/>
      <x:c r="F189" s="2"/>
      <x:c r="G189" s="2"/>
      <x:c r="H189" s="17" t="n">
        <x:v>185</x:v>
      </x:c>
    </x:row>
    <x:row r="190">
      <x:c r="A190" s="2"/>
      <x:c r="B190" s="2"/>
      <x:c r="C190" s="2"/>
      <x:c r="D190" s="2"/>
      <x:c r="E190" s="2"/>
      <x:c r="F190" s="2"/>
      <x:c r="G190" s="2"/>
      <x:c r="H190" s="17" t="n">
        <x:v>186</x:v>
      </x:c>
    </x:row>
    <x:row r="191">
      <x:c r="A191" s="2"/>
      <x:c r="B191" s="2"/>
      <x:c r="C191" s="2"/>
      <x:c r="D191" s="2"/>
      <x:c r="E191" s="2"/>
      <x:c r="F191" s="2"/>
      <x:c r="G191" s="2"/>
      <x:c r="H191" s="17" t="n">
        <x:v>187</x:v>
      </x:c>
    </x:row>
    <x:row r="192">
      <x:c r="A192" s="2"/>
      <x:c r="B192" s="2"/>
      <x:c r="C192" s="2"/>
      <x:c r="D192" s="2"/>
      <x:c r="E192" s="2"/>
      <x:c r="F192" s="2"/>
      <x:c r="G192" s="2"/>
      <x:c r="H192" s="17" t="n">
        <x:v>188</x:v>
      </x:c>
    </x:row>
    <x:row r="193">
      <x:c r="A193" s="2"/>
      <x:c r="B193" s="2"/>
      <x:c r="C193" s="2"/>
      <x:c r="D193" s="2"/>
      <x:c r="E193" s="2"/>
      <x:c r="F193" s="2"/>
      <x:c r="G193" s="2"/>
      <x:c r="H193" s="17" t="n">
        <x:v>189</x:v>
      </x:c>
    </x:row>
    <x:row r="194">
      <x:c r="A194" s="2"/>
      <x:c r="B194" s="2"/>
      <x:c r="C194" s="2"/>
      <x:c r="D194" s="2"/>
      <x:c r="E194" s="2"/>
      <x:c r="F194" s="2"/>
      <x:c r="G194" s="2"/>
      <x:c r="H194" s="17" t="n">
        <x:v>190</x:v>
      </x:c>
    </x:row>
    <x:row r="195">
      <x:c r="A195" s="2"/>
      <x:c r="B195" s="2"/>
      <x:c r="C195" s="2"/>
      <x:c r="D195" s="2"/>
      <x:c r="E195" s="2"/>
      <x:c r="F195" s="2"/>
      <x:c r="G195" s="2"/>
      <x:c r="H195" s="17" t="n">
        <x:v>191</x:v>
      </x:c>
    </x:row>
    <x:row r="196">
      <x:c r="A196" s="2"/>
      <x:c r="B196" s="2"/>
      <x:c r="C196" s="2"/>
      <x:c r="D196" s="2"/>
      <x:c r="E196" s="2"/>
      <x:c r="F196" s="2"/>
      <x:c r="G196" s="2"/>
      <x:c r="H196" s="17" t="n">
        <x:v>192</x:v>
      </x:c>
    </x:row>
    <x:row r="197">
      <x:c r="A197" s="2"/>
      <x:c r="B197" s="2"/>
      <x:c r="C197" s="2"/>
      <x:c r="D197" s="2"/>
      <x:c r="E197" s="2"/>
      <x:c r="F197" s="2"/>
      <x:c r="G197" s="2"/>
      <x:c r="H197" s="17" t="n">
        <x:v>193</x:v>
      </x:c>
    </x:row>
    <x:row r="198">
      <x:c r="A198" s="2"/>
      <x:c r="B198" s="2"/>
      <x:c r="C198" s="2"/>
      <x:c r="D198" s="2"/>
      <x:c r="E198" s="2"/>
      <x:c r="F198" s="2"/>
      <x:c r="G198" s="2"/>
      <x:c r="H198" s="17" t="n">
        <x:v>194</x:v>
      </x:c>
    </x:row>
    <x:row r="199">
      <x:c r="A199" s="2"/>
      <x:c r="B199" s="2"/>
      <x:c r="C199" s="2"/>
      <x:c r="D199" s="2"/>
      <x:c r="E199" s="2"/>
      <x:c r="F199" s="2"/>
      <x:c r="G199" s="2"/>
      <x:c r="H199" s="17" t="n">
        <x:v>195</x:v>
      </x:c>
    </x:row>
    <x:row r="200">
      <x:c r="A200" s="2"/>
      <x:c r="B200" s="2"/>
      <x:c r="C200" s="2"/>
      <x:c r="D200" s="2"/>
      <x:c r="E200" s="2"/>
      <x:c r="F200" s="2"/>
      <x:c r="G200" s="2"/>
      <x:c r="H200" s="17" t="n">
        <x:v>196</x:v>
      </x:c>
    </x:row>
    <x:row r="201">
      <x:c r="A201" s="2"/>
      <x:c r="B201" s="2"/>
      <x:c r="C201" s="2"/>
      <x:c r="D201" s="2"/>
      <x:c r="E201" s="2"/>
      <x:c r="F201" s="2"/>
      <x:c r="G201" s="2"/>
      <x:c r="H201" s="17" t="n">
        <x:v>197</x:v>
      </x:c>
    </x:row>
    <x:row r="202">
      <x:c r="A202" s="2"/>
      <x:c r="B202" s="2"/>
      <x:c r="C202" s="2"/>
      <x:c r="D202" s="2"/>
      <x:c r="E202" s="2"/>
      <x:c r="F202" s="2"/>
      <x:c r="G202" s="2"/>
      <x:c r="H202" s="17" t="n">
        <x:v>198</x:v>
      </x:c>
    </x:row>
    <x:row r="203">
      <x:c r="A203" s="2"/>
      <x:c r="B203" s="2"/>
      <x:c r="C203" s="2"/>
      <x:c r="D203" s="2"/>
      <x:c r="E203" s="2"/>
      <x:c r="F203" s="2"/>
      <x:c r="G203" s="2"/>
      <x:c r="H203" s="17" t="n">
        <x:v>199</x:v>
      </x:c>
    </x:row>
    <x:row r="204">
      <x:c r="A204" s="2"/>
      <x:c r="B204" s="2"/>
      <x:c r="C204" s="2"/>
      <x:c r="D204" s="2"/>
      <x:c r="E204" s="2"/>
      <x:c r="F204" s="2"/>
      <x:c r="G204" s="2"/>
      <x:c r="H204" s="17" t="n">
        <x:v>200</x:v>
      </x:c>
    </x:row>
    <x:row r="205">
      <x:c r="A205" s="2"/>
      <x:c r="B205" s="2"/>
      <x:c r="C205" s="2"/>
      <x:c r="D205" s="2"/>
      <x:c r="E205" s="2"/>
      <x:c r="F205" s="2"/>
      <x:c r="G205" s="2"/>
      <x:c r="H205" s="17" t="n">
        <x:v>201</x:v>
      </x:c>
    </x:row>
    <x:row r="206">
      <x:c r="A206" s="2"/>
      <x:c r="B206" s="2"/>
      <x:c r="C206" s="2"/>
      <x:c r="D206" s="2"/>
      <x:c r="E206" s="2"/>
      <x:c r="F206" s="2"/>
      <x:c r="G206" s="2"/>
      <x:c r="H206" s="17" t="n">
        <x:v>202</x:v>
      </x:c>
    </x:row>
    <x:row r="207">
      <x:c r="A207" s="2"/>
      <x:c r="B207" s="2"/>
      <x:c r="C207" s="2"/>
      <x:c r="D207" s="2"/>
      <x:c r="E207" s="2"/>
      <x:c r="F207" s="2"/>
      <x:c r="G207" s="2"/>
      <x:c r="H207" s="17" t="n">
        <x:v>203</x:v>
      </x:c>
    </x:row>
    <x:row r="208">
      <x:c r="A208" s="2"/>
      <x:c r="B208" s="2"/>
      <x:c r="C208" s="2"/>
      <x:c r="D208" s="2"/>
      <x:c r="E208" s="2"/>
      <x:c r="F208" s="2"/>
      <x:c r="G208" s="2"/>
      <x:c r="H208" s="17" t="n">
        <x:v>204</x:v>
      </x:c>
    </x:row>
    <x:row r="209">
      <x:c r="A209" s="2"/>
      <x:c r="B209" s="2"/>
      <x:c r="C209" s="2"/>
      <x:c r="D209" s="2"/>
      <x:c r="E209" s="2"/>
      <x:c r="F209" s="2"/>
      <x:c r="G209" s="2"/>
      <x:c r="H209" s="17" t="n">
        <x:v>205</x:v>
      </x:c>
    </x:row>
    <x:row r="210">
      <x:c r="A210" s="2"/>
      <x:c r="B210" s="2"/>
      <x:c r="C210" s="2"/>
      <x:c r="D210" s="2"/>
      <x:c r="E210" s="2"/>
      <x:c r="F210" s="2"/>
      <x:c r="G210" s="2"/>
      <x:c r="H210" s="17" t="n">
        <x:v>206</x:v>
      </x:c>
    </x:row>
    <x:row r="211">
      <x:c r="A211" s="2"/>
      <x:c r="B211" s="2"/>
      <x:c r="C211" s="2"/>
      <x:c r="D211" s="2"/>
      <x:c r="E211" s="2"/>
      <x:c r="F211" s="2"/>
      <x:c r="G211" s="2"/>
      <x:c r="H211" s="17" t="n">
        <x:v>207</x:v>
      </x:c>
    </x:row>
    <x:row r="212">
      <x:c r="A212" s="2"/>
      <x:c r="B212" s="2"/>
      <x:c r="C212" s="2"/>
      <x:c r="D212" s="2"/>
      <x:c r="E212" s="2"/>
      <x:c r="F212" s="2"/>
      <x:c r="G212" s="2"/>
      <x:c r="H212" s="17" t="n">
        <x:v>208</x:v>
      </x:c>
    </x:row>
    <x:row r="213">
      <x:c r="A213" s="2"/>
      <x:c r="B213" s="2"/>
      <x:c r="C213" s="2"/>
      <x:c r="D213" s="2"/>
      <x:c r="E213" s="2"/>
      <x:c r="F213" s="2"/>
      <x:c r="G213" s="2"/>
      <x:c r="H213" s="17" t="n">
        <x:v>209</x:v>
      </x:c>
    </x:row>
    <x:row r="214">
      <x:c r="A214" s="2"/>
      <x:c r="B214" s="2"/>
      <x:c r="C214" s="2"/>
      <x:c r="D214" s="2"/>
      <x:c r="E214" s="2"/>
      <x:c r="F214" s="2"/>
      <x:c r="G214" s="2"/>
      <x:c r="H214" s="17" t="n">
        <x:v>210</x:v>
      </x:c>
    </x:row>
    <x:row r="215">
      <x:c r="A215" s="2"/>
      <x:c r="B215" s="2"/>
      <x:c r="C215" s="2"/>
      <x:c r="D215" s="2"/>
      <x:c r="E215" s="2"/>
      <x:c r="F215" s="2"/>
      <x:c r="G215" s="2"/>
      <x:c r="H215" s="17" t="n">
        <x:v>211</x:v>
      </x:c>
    </x:row>
    <x:row r="216">
      <x:c r="A216" s="2"/>
      <x:c r="B216" s="2"/>
      <x:c r="C216" s="2"/>
      <x:c r="D216" s="2"/>
      <x:c r="E216" s="2"/>
      <x:c r="F216" s="2"/>
      <x:c r="G216" s="2"/>
      <x:c r="H216" s="17" t="n">
        <x:v>212</x:v>
      </x:c>
    </x:row>
    <x:row r="217">
      <x:c r="A217" s="2"/>
      <x:c r="B217" s="2"/>
      <x:c r="C217" s="2"/>
      <x:c r="D217" s="2"/>
      <x:c r="E217" s="2"/>
      <x:c r="F217" s="2"/>
      <x:c r="G217" s="2"/>
      <x:c r="H217" s="17" t="n">
        <x:v>213</x:v>
      </x:c>
    </x:row>
    <x:row r="218">
      <x:c r="A218" s="2"/>
      <x:c r="B218" s="2"/>
      <x:c r="C218" s="2"/>
      <x:c r="D218" s="2"/>
      <x:c r="E218" s="2"/>
      <x:c r="F218" s="2"/>
      <x:c r="G218" s="2"/>
      <x:c r="H218" s="17" t="n">
        <x:v>214</x:v>
      </x:c>
    </x:row>
    <x:row r="219">
      <x:c r="A219" s="2"/>
      <x:c r="B219" s="2"/>
      <x:c r="C219" s="2"/>
      <x:c r="D219" s="2"/>
      <x:c r="E219" s="2"/>
      <x:c r="F219" s="2"/>
      <x:c r="G219" s="2"/>
      <x:c r="H219" s="17" t="n">
        <x:v>215</x:v>
      </x:c>
    </x:row>
    <x:row r="220">
      <x:c r="A220" s="2"/>
      <x:c r="B220" s="2"/>
      <x:c r="C220" s="2"/>
      <x:c r="D220" s="2"/>
      <x:c r="E220" s="2"/>
      <x:c r="F220" s="2"/>
      <x:c r="G220" s="2"/>
      <x:c r="H220" s="17" t="n">
        <x:v>216</x:v>
      </x:c>
    </x:row>
    <x:row r="221">
      <x:c r="A221" s="2"/>
      <x:c r="B221" s="2"/>
      <x:c r="C221" s="2"/>
      <x:c r="D221" s="2"/>
      <x:c r="E221" s="2"/>
      <x:c r="F221" s="2"/>
      <x:c r="G221" s="2"/>
      <x:c r="H221" s="17" t="n">
        <x:v>217</x:v>
      </x:c>
    </x:row>
    <x:row r="222">
      <x:c r="A222" s="2"/>
      <x:c r="B222" s="2"/>
      <x:c r="C222" s="2"/>
      <x:c r="D222" s="2"/>
      <x:c r="E222" s="2"/>
      <x:c r="F222" s="2"/>
      <x:c r="G222" s="2"/>
      <x:c r="H222" s="17" t="n">
        <x:v>218</x:v>
      </x:c>
    </x:row>
    <x:row r="223">
      <x:c r="A223" s="2"/>
      <x:c r="B223" s="2"/>
      <x:c r="C223" s="2"/>
      <x:c r="D223" s="2"/>
      <x:c r="E223" s="2"/>
      <x:c r="F223" s="2"/>
      <x:c r="G223" s="2"/>
      <x:c r="H223" s="17" t="n">
        <x:v>219</x:v>
      </x:c>
    </x:row>
    <x:row r="224">
      <x:c r="A224" s="2"/>
      <x:c r="B224" s="2"/>
      <x:c r="C224" s="2"/>
      <x:c r="D224" s="2"/>
      <x:c r="E224" s="2"/>
      <x:c r="F224" s="2"/>
      <x:c r="G224" s="2"/>
      <x:c r="H224" s="17" t="n">
        <x:v>220</x:v>
      </x:c>
    </x:row>
    <x:row r="225">
      <x:c r="A225" s="2"/>
      <x:c r="B225" s="2"/>
      <x:c r="C225" s="2"/>
      <x:c r="D225" s="2"/>
      <x:c r="E225" s="2"/>
      <x:c r="F225" s="2"/>
      <x:c r="G225" s="2"/>
      <x:c r="H225" s="17" t="n">
        <x:v>221</x:v>
      </x:c>
    </x:row>
    <x:row r="226">
      <x:c r="A226" s="2"/>
      <x:c r="B226" s="2"/>
      <x:c r="C226" s="2"/>
      <x:c r="D226" s="2"/>
      <x:c r="E226" s="2"/>
      <x:c r="F226" s="2"/>
      <x:c r="G226" s="2"/>
      <x:c r="H226" s="17" t="n">
        <x:v>222</x:v>
      </x:c>
    </x:row>
    <x:row r="227">
      <x:c r="A227" s="2"/>
      <x:c r="B227" s="2"/>
      <x:c r="C227" s="2"/>
      <x:c r="D227" s="2"/>
      <x:c r="E227" s="2"/>
      <x:c r="F227" s="2"/>
      <x:c r="G227" s="2"/>
      <x:c r="H227" s="17" t="n">
        <x:v>223</x:v>
      </x:c>
    </x:row>
    <x:row r="228">
      <x:c r="A228" s="2"/>
      <x:c r="B228" s="2"/>
      <x:c r="C228" s="2"/>
      <x:c r="D228" s="2"/>
      <x:c r="E228" s="2"/>
      <x:c r="F228" s="2"/>
      <x:c r="G228" s="2"/>
      <x:c r="H228" s="17" t="n">
        <x:v>224</x:v>
      </x:c>
    </x:row>
    <x:row r="229">
      <x:c r="A229" s="2"/>
      <x:c r="B229" s="2"/>
      <x:c r="C229" s="2"/>
      <x:c r="D229" s="2"/>
      <x:c r="E229" s="2"/>
      <x:c r="F229" s="2"/>
      <x:c r="G229" s="2"/>
      <x:c r="H229" s="17" t="n">
        <x:v>225</x:v>
      </x:c>
    </x:row>
    <x:row r="230">
      <x:c r="A230" s="2"/>
      <x:c r="B230" s="2"/>
      <x:c r="C230" s="2"/>
      <x:c r="D230" s="2"/>
      <x:c r="E230" s="2"/>
      <x:c r="F230" s="2"/>
      <x:c r="G230" s="2"/>
      <x:c r="H230" s="17" t="n">
        <x:v>226</x:v>
      </x:c>
    </x:row>
    <x:row r="231">
      <x:c r="A231" s="2"/>
      <x:c r="B231" s="2"/>
      <x:c r="C231" s="2"/>
      <x:c r="D231" s="2"/>
      <x:c r="E231" s="2"/>
      <x:c r="F231" s="2"/>
      <x:c r="G231" s="2"/>
      <x:c r="H231" s="17" t="n">
        <x:v>227</x:v>
      </x:c>
    </x:row>
    <x:row r="232">
      <x:c r="A232" s="2"/>
      <x:c r="B232" s="2"/>
      <x:c r="C232" s="2"/>
      <x:c r="D232" s="2"/>
      <x:c r="E232" s="2"/>
      <x:c r="F232" s="2"/>
      <x:c r="G232" s="2"/>
      <x:c r="H232" s="17" t="n">
        <x:v>228</x:v>
      </x:c>
    </x:row>
    <x:row r="233">
      <x:c r="A233" s="2"/>
      <x:c r="B233" s="2"/>
      <x:c r="C233" s="2"/>
      <x:c r="D233" s="2"/>
      <x:c r="E233" s="2"/>
      <x:c r="F233" s="2"/>
      <x:c r="G233" s="2"/>
      <x:c r="H233" s="17" t="n">
        <x:v>229</x:v>
      </x:c>
    </x:row>
    <x:row r="234">
      <x:c r="A234" s="2"/>
      <x:c r="B234" s="2"/>
      <x:c r="C234" s="2"/>
      <x:c r="D234" s="2"/>
      <x:c r="E234" s="2"/>
      <x:c r="F234" s="2"/>
      <x:c r="G234" s="2"/>
      <x:c r="H234" s="17" t="n">
        <x:v>230</x:v>
      </x:c>
    </x:row>
    <x:row r="235">
      <x:c r="A235" s="2"/>
      <x:c r="B235" s="2"/>
      <x:c r="C235" s="2"/>
      <x:c r="D235" s="2"/>
      <x:c r="E235" s="2"/>
      <x:c r="F235" s="2"/>
      <x:c r="G235" s="2"/>
      <x:c r="H235" s="17" t="n">
        <x:v>231</x:v>
      </x:c>
    </x:row>
    <x:row r="236">
      <x:c r="A236" s="2"/>
      <x:c r="B236" s="2"/>
      <x:c r="C236" s="2"/>
      <x:c r="D236" s="2"/>
      <x:c r="E236" s="2"/>
      <x:c r="F236" s="2"/>
      <x:c r="G236" s="2"/>
      <x:c r="H236" s="17" t="n">
        <x:v>232</x:v>
      </x:c>
    </x:row>
    <x:row r="237">
      <x:c r="A237" s="2"/>
      <x:c r="B237" s="2"/>
      <x:c r="C237" s="2"/>
      <x:c r="D237" s="2"/>
      <x:c r="E237" s="2"/>
      <x:c r="F237" s="2"/>
      <x:c r="G237" s="2"/>
      <x:c r="H237" s="17" t="n">
        <x:v>233</x:v>
      </x:c>
    </x:row>
    <x:row r="238">
      <x:c r="A238" s="2"/>
      <x:c r="B238" s="2"/>
      <x:c r="C238" s="2"/>
      <x:c r="D238" s="2"/>
      <x:c r="E238" s="2"/>
      <x:c r="F238" s="2"/>
      <x:c r="G238" s="2"/>
      <x:c r="H238" s="17" t="n">
        <x:v>234</x:v>
      </x:c>
    </x:row>
    <x:row r="239">
      <x:c r="A239" s="2"/>
      <x:c r="B239" s="2"/>
      <x:c r="C239" s="2"/>
      <x:c r="D239" s="2"/>
      <x:c r="E239" s="2"/>
      <x:c r="F239" s="2"/>
      <x:c r="G239" s="2"/>
      <x:c r="H239" s="17" t="n">
        <x:v>235</x:v>
      </x:c>
    </x:row>
    <x:row r="240">
      <x:c r="A240" s="2"/>
      <x:c r="B240" s="2"/>
      <x:c r="C240" s="2"/>
      <x:c r="D240" s="2"/>
      <x:c r="E240" s="2"/>
      <x:c r="F240" s="2"/>
      <x:c r="G240" s="2"/>
      <x:c r="H240" s="17" t="n">
        <x:v>236</x:v>
      </x:c>
    </x:row>
    <x:row r="241">
      <x:c r="A241" s="2"/>
      <x:c r="B241" s="2"/>
      <x:c r="C241" s="2"/>
      <x:c r="D241" s="2"/>
      <x:c r="E241" s="2"/>
      <x:c r="F241" s="2"/>
      <x:c r="G241" s="2"/>
      <x:c r="H241" s="17" t="n">
        <x:v>237</x:v>
      </x:c>
    </x:row>
    <x:row r="242">
      <x:c r="A242" s="2"/>
      <x:c r="B242" s="2"/>
      <x:c r="C242" s="2"/>
      <x:c r="D242" s="2"/>
      <x:c r="E242" s="2"/>
      <x:c r="F242" s="2"/>
      <x:c r="G242" s="2"/>
      <x:c r="H242" s="17" t="n">
        <x:v>238</x:v>
      </x:c>
    </x:row>
    <x:row r="243">
      <x:c r="A243" s="2"/>
      <x:c r="B243" s="2"/>
      <x:c r="C243" s="2"/>
      <x:c r="D243" s="2"/>
      <x:c r="E243" s="2"/>
      <x:c r="F243" s="2"/>
      <x:c r="G243" s="2"/>
      <x:c r="H243" s="17" t="n">
        <x:v>239</x:v>
      </x:c>
    </x:row>
    <x:row r="244">
      <x:c r="A244" s="2"/>
      <x:c r="B244" s="2"/>
      <x:c r="C244" s="2"/>
      <x:c r="D244" s="2"/>
      <x:c r="E244" s="2"/>
      <x:c r="F244" s="2"/>
      <x:c r="G244" s="2"/>
      <x:c r="H244" s="17" t="n">
        <x:v>240</x:v>
      </x:c>
    </x:row>
    <x:row r="245">
      <x:c r="A245" s="2"/>
      <x:c r="B245" s="2"/>
      <x:c r="C245" s="2"/>
      <x:c r="D245" s="2"/>
      <x:c r="E245" s="2"/>
      <x:c r="F245" s="2"/>
      <x:c r="G245" s="2"/>
      <x:c r="H245" s="17" t="n">
        <x:v>241</x:v>
      </x:c>
    </x:row>
    <x:row r="246">
      <x:c r="A246" s="2"/>
      <x:c r="B246" s="2"/>
      <x:c r="C246" s="2"/>
      <x:c r="D246" s="2"/>
      <x:c r="E246" s="2"/>
      <x:c r="F246" s="2"/>
      <x:c r="G246" s="2"/>
      <x:c r="H246" s="17" t="n">
        <x:v>242</x:v>
      </x:c>
    </x:row>
    <x:row r="247">
      <x:c r="A247" s="2"/>
      <x:c r="B247" s="2"/>
      <x:c r="C247" s="2"/>
      <x:c r="D247" s="2"/>
      <x:c r="E247" s="2"/>
      <x:c r="F247" s="2"/>
      <x:c r="G247" s="2"/>
      <x:c r="H247" s="17" t="n">
        <x:v>243</x:v>
      </x:c>
    </x:row>
    <x:row r="248">
      <x:c r="A248" s="2"/>
      <x:c r="B248" s="2"/>
      <x:c r="C248" s="2"/>
      <x:c r="D248" s="2"/>
      <x:c r="E248" s="2"/>
      <x:c r="F248" s="2"/>
      <x:c r="G248" s="2"/>
      <x:c r="H248" s="17" t="n">
        <x:v>244</x:v>
      </x:c>
    </x:row>
    <x:row r="249">
      <x:c r="A249" s="2"/>
      <x:c r="B249" s="2"/>
      <x:c r="C249" s="2"/>
      <x:c r="D249" s="2"/>
      <x:c r="E249" s="2"/>
      <x:c r="F249" s="2"/>
      <x:c r="G249" s="2"/>
      <x:c r="H249" s="17" t="n">
        <x:v>245</x:v>
      </x:c>
    </x:row>
    <x:row r="250">
      <x:c r="A250" s="2"/>
      <x:c r="B250" s="2"/>
      <x:c r="C250" s="2"/>
      <x:c r="D250" s="2"/>
      <x:c r="E250" s="2"/>
      <x:c r="F250" s="2"/>
      <x:c r="G250" s="2"/>
      <x:c r="H250" s="17" t="n">
        <x:v>246</x:v>
      </x:c>
    </x:row>
    <x:row r="251">
      <x:c r="A251" s="2"/>
      <x:c r="B251" s="2"/>
      <x:c r="C251" s="2"/>
      <x:c r="D251" s="2"/>
      <x:c r="E251" s="2"/>
      <x:c r="F251" s="2"/>
      <x:c r="G251" s="2"/>
      <x:c r="H251" s="17" t="n">
        <x:v>247</x:v>
      </x:c>
    </x:row>
    <x:row r="252">
      <x:c r="A252" s="2"/>
      <x:c r="B252" s="2"/>
      <x:c r="C252" s="2"/>
      <x:c r="D252" s="2"/>
      <x:c r="E252" s="2"/>
      <x:c r="F252" s="2"/>
      <x:c r="G252" s="2"/>
      <x:c r="H252" s="17" t="n">
        <x:v>248</x:v>
      </x:c>
    </x:row>
    <x:row r="253">
      <x:c r="A253" s="2"/>
      <x:c r="B253" s="2"/>
      <x:c r="C253" s="2"/>
      <x:c r="D253" s="2"/>
      <x:c r="E253" s="2"/>
      <x:c r="F253" s="2"/>
      <x:c r="G253" s="2"/>
      <x:c r="H253" s="17" t="n">
        <x:v>249</x:v>
      </x:c>
    </x:row>
    <x:row r="254">
      <x:c r="A254" s="2"/>
      <x:c r="B254" s="2"/>
      <x:c r="C254" s="2"/>
      <x:c r="D254" s="2"/>
      <x:c r="E254" s="2"/>
      <x:c r="F254" s="2"/>
      <x:c r="G254" s="2"/>
      <x:c r="H254" s="17" t="n">
        <x:v>250</x:v>
      </x:c>
    </x:row>
    <x:row r="255">
      <x:c r="A255" s="2"/>
      <x:c r="B255" s="2"/>
      <x:c r="C255" s="2"/>
      <x:c r="D255" s="2"/>
      <x:c r="E255" s="2"/>
      <x:c r="F255" s="2"/>
      <x:c r="G255" s="2"/>
      <x:c r="H255" s="17" t="n">
        <x:v>251</x:v>
      </x:c>
    </x:row>
    <x:row r="256">
      <x:c r="A256" s="2"/>
      <x:c r="B256" s="2"/>
      <x:c r="C256" s="2"/>
      <x:c r="D256" s="2"/>
      <x:c r="E256" s="2"/>
      <x:c r="F256" s="2"/>
      <x:c r="G256" s="2"/>
      <x:c r="H256" s="17" t="n">
        <x:v>252</x:v>
      </x:c>
    </x:row>
    <x:row r="257">
      <x:c r="A257" s="2"/>
      <x:c r="B257" s="2"/>
      <x:c r="C257" s="2"/>
      <x:c r="D257" s="2"/>
      <x:c r="E257" s="2"/>
      <x:c r="F257" s="2"/>
      <x:c r="G257" s="2"/>
      <x:c r="H257" s="17" t="n">
        <x:v>253</x:v>
      </x:c>
    </x:row>
    <x:row r="258">
      <x:c r="A258" s="2"/>
      <x:c r="B258" s="2"/>
      <x:c r="C258" s="2"/>
      <x:c r="D258" s="2"/>
      <x:c r="E258" s="2"/>
      <x:c r="F258" s="2"/>
      <x:c r="G258" s="2"/>
      <x:c r="H258" s="17" t="n">
        <x:v>254</x:v>
      </x:c>
    </x:row>
    <x:row r="259">
      <x:c r="A259" s="2"/>
      <x:c r="B259" s="2"/>
      <x:c r="C259" s="2"/>
      <x:c r="D259" s="2"/>
      <x:c r="E259" s="2"/>
      <x:c r="F259" s="2"/>
      <x:c r="G259" s="2"/>
      <x:c r="H259" s="17" t="n">
        <x:v>255</x:v>
      </x:c>
    </x:row>
    <x:row r="260">
      <x:c r="A260" s="2"/>
      <x:c r="B260" s="2"/>
      <x:c r="C260" s="2"/>
      <x:c r="D260" s="2"/>
      <x:c r="E260" s="2"/>
      <x:c r="F260" s="2"/>
      <x:c r="G260" s="2"/>
      <x:c r="H260" s="17" t="n">
        <x:v>256</x:v>
      </x:c>
    </x:row>
    <x:row r="261">
      <x:c r="A261" s="2"/>
      <x:c r="B261" s="2"/>
      <x:c r="C261" s="2"/>
      <x:c r="D261" s="2"/>
      <x:c r="E261" s="2"/>
      <x:c r="F261" s="2"/>
      <x:c r="G261" s="2"/>
      <x:c r="H261" s="17" t="n">
        <x:v>257</x:v>
      </x:c>
    </x:row>
    <x:row r="262">
      <x:c r="A262" s="2"/>
      <x:c r="B262" s="2"/>
      <x:c r="C262" s="2"/>
      <x:c r="D262" s="2"/>
      <x:c r="E262" s="2"/>
      <x:c r="F262" s="2"/>
      <x:c r="G262" s="2"/>
      <x:c r="H262" s="17" t="n">
        <x:v>258</x:v>
      </x:c>
    </x:row>
    <x:row r="263">
      <x:c r="A263" s="2"/>
      <x:c r="B263" s="2"/>
      <x:c r="C263" s="2"/>
      <x:c r="D263" s="2"/>
      <x:c r="E263" s="2"/>
      <x:c r="F263" s="2"/>
      <x:c r="G263" s="2"/>
      <x:c r="H263" s="17" t="n">
        <x:v>259</x:v>
      </x:c>
    </x:row>
    <x:row r="264">
      <x:c r="A264" s="2"/>
      <x:c r="B264" s="2"/>
      <x:c r="C264" s="2"/>
      <x:c r="D264" s="2"/>
      <x:c r="E264" s="2"/>
      <x:c r="F264" s="2"/>
      <x:c r="G264" s="2"/>
      <x:c r="H264" s="17" t="n">
        <x:v>260</x:v>
      </x:c>
    </x:row>
    <x:row r="265">
      <x:c r="A265" s="2"/>
      <x:c r="B265" s="2"/>
      <x:c r="C265" s="2"/>
      <x:c r="D265" s="2"/>
      <x:c r="E265" s="2"/>
      <x:c r="F265" s="2"/>
      <x:c r="G265" s="2"/>
      <x:c r="H265" s="17" t="n">
        <x:v>261</x:v>
      </x:c>
    </x:row>
    <x:row r="266">
      <x:c r="A266" s="2"/>
      <x:c r="B266" s="2"/>
      <x:c r="C266" s="2"/>
      <x:c r="D266" s="2"/>
      <x:c r="E266" s="2"/>
      <x:c r="F266" s="2"/>
      <x:c r="G266" s="2"/>
      <x:c r="H266" s="17" t="n">
        <x:v>262</x:v>
      </x:c>
    </x:row>
    <x:row r="267">
      <x:c r="A267" s="2"/>
      <x:c r="B267" s="2"/>
      <x:c r="C267" s="2"/>
      <x:c r="D267" s="2"/>
      <x:c r="E267" s="2"/>
      <x:c r="F267" s="2"/>
      <x:c r="G267" s="2"/>
      <x:c r="H267" s="17" t="n">
        <x:v>263</x:v>
      </x:c>
    </x:row>
    <x:row r="268">
      <x:c r="A268" s="2"/>
      <x:c r="B268" s="2"/>
      <x:c r="C268" s="2"/>
      <x:c r="D268" s="2"/>
      <x:c r="E268" s="2"/>
      <x:c r="F268" s="2"/>
      <x:c r="G268" s="2"/>
      <x:c r="H268" s="17" t="n">
        <x:v>264</x:v>
      </x:c>
    </x:row>
    <x:row r="269">
      <x:c r="A269" s="2"/>
      <x:c r="B269" s="2"/>
      <x:c r="C269" s="2"/>
      <x:c r="D269" s="2"/>
      <x:c r="E269" s="2"/>
      <x:c r="F269" s="2"/>
      <x:c r="G269" s="2"/>
      <x:c r="H269" s="17" t="n">
        <x:v>265</x:v>
      </x:c>
    </x:row>
    <x:row r="270">
      <x:c r="A270" s="2"/>
      <x:c r="B270" s="2"/>
      <x:c r="C270" s="2"/>
      <x:c r="D270" s="2"/>
      <x:c r="E270" s="2"/>
      <x:c r="F270" s="2"/>
      <x:c r="G270" s="2"/>
      <x:c r="H270" s="17" t="n">
        <x:v>266</x:v>
      </x:c>
    </x:row>
    <x:row r="271">
      <x:c r="A271" s="2"/>
      <x:c r="B271" s="2"/>
      <x:c r="C271" s="2"/>
      <x:c r="D271" s="2"/>
      <x:c r="E271" s="2"/>
      <x:c r="F271" s="2"/>
      <x:c r="G271" s="2"/>
      <x:c r="H271" s="17" t="n">
        <x:v>267</x:v>
      </x:c>
    </x:row>
    <x:row r="272">
      <x:c r="A272" s="2"/>
      <x:c r="B272" s="2"/>
      <x:c r="C272" s="2"/>
      <x:c r="D272" s="2"/>
      <x:c r="E272" s="2"/>
      <x:c r="F272" s="2"/>
      <x:c r="G272" s="2"/>
      <x:c r="H272" s="17" t="n">
        <x:v>268</x:v>
      </x:c>
    </x:row>
    <x:row r="273">
      <x:c r="A273" s="2"/>
      <x:c r="B273" s="2"/>
      <x:c r="C273" s="2"/>
      <x:c r="D273" s="2"/>
      <x:c r="E273" s="2"/>
      <x:c r="F273" s="2"/>
      <x:c r="G273" s="2"/>
      <x:c r="H273" s="17" t="n">
        <x:v>269</x:v>
      </x:c>
    </x:row>
    <x:row r="274">
      <x:c r="A274" s="2"/>
      <x:c r="B274" s="2"/>
      <x:c r="C274" s="2"/>
      <x:c r="D274" s="2"/>
      <x:c r="E274" s="2"/>
      <x:c r="F274" s="2"/>
      <x:c r="G274" s="2"/>
      <x:c r="H274" s="17" t="n">
        <x:v>270</x:v>
      </x:c>
    </x:row>
    <x:row r="275">
      <x:c r="A275" s="2"/>
      <x:c r="B275" s="2"/>
      <x:c r="C275" s="2"/>
      <x:c r="D275" s="2"/>
      <x:c r="E275" s="2"/>
      <x:c r="F275" s="2"/>
      <x:c r="G275" s="2"/>
      <x:c r="H275" s="17" t="n">
        <x:v>271</x:v>
      </x:c>
    </x:row>
    <x:row r="276">
      <x:c r="A276" s="2"/>
      <x:c r="B276" s="2"/>
      <x:c r="C276" s="2"/>
      <x:c r="D276" s="2"/>
      <x:c r="E276" s="2"/>
      <x:c r="F276" s="2"/>
      <x:c r="G276" s="2"/>
      <x:c r="H276" s="17" t="n">
        <x:v>272</x:v>
      </x:c>
    </x:row>
    <x:row r="277">
      <x:c r="A277" s="2"/>
      <x:c r="B277" s="2"/>
      <x:c r="C277" s="2"/>
      <x:c r="D277" s="2"/>
      <x:c r="E277" s="2"/>
      <x:c r="F277" s="2"/>
      <x:c r="G277" s="2"/>
      <x:c r="H277" s="17" t="n">
        <x:v>273</x:v>
      </x:c>
    </x:row>
    <x:row r="278">
      <x:c r="A278" s="2"/>
      <x:c r="B278" s="2"/>
      <x:c r="C278" s="2"/>
      <x:c r="D278" s="2"/>
      <x:c r="E278" s="2"/>
      <x:c r="F278" s="2"/>
      <x:c r="G278" s="2"/>
      <x:c r="H278" s="17" t="n">
        <x:v>274</x:v>
      </x:c>
    </x:row>
    <x:row r="279">
      <x:c r="A279" s="2"/>
      <x:c r="B279" s="2"/>
      <x:c r="C279" s="2"/>
      <x:c r="D279" s="2"/>
      <x:c r="E279" s="2"/>
      <x:c r="F279" s="2"/>
      <x:c r="G279" s="2"/>
      <x:c r="H279" s="17" t="n">
        <x:v>275</x:v>
      </x:c>
    </x:row>
    <x:row r="280">
      <x:c r="A280" s="2"/>
      <x:c r="B280" s="2"/>
      <x:c r="C280" s="2"/>
      <x:c r="D280" s="2"/>
      <x:c r="E280" s="2"/>
      <x:c r="F280" s="2"/>
      <x:c r="G280" s="2"/>
      <x:c r="H280" s="17" t="n">
        <x:v>276</x:v>
      </x:c>
    </x:row>
    <x:row r="281">
      <x:c r="A281" s="2"/>
      <x:c r="B281" s="2"/>
      <x:c r="C281" s="2"/>
      <x:c r="D281" s="2"/>
      <x:c r="E281" s="2"/>
      <x:c r="F281" s="2"/>
      <x:c r="G281" s="2"/>
      <x:c r="H281" s="17" t="n">
        <x:v>277</x:v>
      </x:c>
    </x:row>
    <x:row r="282">
      <x:c r="A282" s="2"/>
      <x:c r="B282" s="2"/>
      <x:c r="C282" s="2"/>
      <x:c r="D282" s="2"/>
      <x:c r="E282" s="2"/>
      <x:c r="F282" s="2"/>
      <x:c r="G282" s="2"/>
      <x:c r="H282" s="17" t="n">
        <x:v>278</x:v>
      </x:c>
    </x:row>
    <x:row r="283">
      <x:c r="A283" s="2"/>
      <x:c r="B283" s="2"/>
      <x:c r="C283" s="2"/>
      <x:c r="D283" s="2"/>
      <x:c r="E283" s="2"/>
      <x:c r="F283" s="2"/>
      <x:c r="G283" s="2"/>
      <x:c r="H283" s="17" t="n">
        <x:v>279</x:v>
      </x:c>
    </x:row>
    <x:row r="284">
      <x:c r="A284" s="2"/>
      <x:c r="B284" s="2"/>
      <x:c r="C284" s="2"/>
      <x:c r="D284" s="2"/>
      <x:c r="E284" s="2"/>
      <x:c r="F284" s="2"/>
      <x:c r="G284" s="2"/>
      <x:c r="H284" s="17" t="n">
        <x:v>280</x:v>
      </x:c>
    </x:row>
    <x:row r="285">
      <x:c r="A285" s="2"/>
      <x:c r="B285" s="2"/>
      <x:c r="C285" s="2"/>
      <x:c r="D285" s="2"/>
      <x:c r="E285" s="2"/>
      <x:c r="F285" s="2"/>
      <x:c r="G285" s="2"/>
      <x:c r="H285" s="17" t="n">
        <x:v>281</x:v>
      </x:c>
    </x:row>
    <x:row r="286">
      <x:c r="A286" s="2"/>
      <x:c r="B286" s="2"/>
      <x:c r="C286" s="2"/>
      <x:c r="D286" s="2"/>
      <x:c r="E286" s="2"/>
      <x:c r="F286" s="2"/>
      <x:c r="G286" s="2"/>
      <x:c r="H286" s="17" t="n">
        <x:v>282</x:v>
      </x:c>
    </x:row>
    <x:row r="287">
      <x:c r="A287" s="2"/>
      <x:c r="B287" s="2"/>
      <x:c r="C287" s="2"/>
      <x:c r="D287" s="2"/>
      <x:c r="E287" s="2"/>
      <x:c r="F287" s="2"/>
      <x:c r="G287" s="2"/>
      <x:c r="H287" s="17" t="n">
        <x:v>283</x:v>
      </x:c>
    </x:row>
    <x:row r="288">
      <x:c r="A288" s="2"/>
      <x:c r="B288" s="2"/>
      <x:c r="C288" s="2"/>
      <x:c r="D288" s="2"/>
      <x:c r="E288" s="2"/>
      <x:c r="F288" s="2"/>
      <x:c r="G288" s="2"/>
      <x:c r="H288" s="17" t="n">
        <x:v>284</x:v>
      </x:c>
    </x:row>
    <x:row r="289">
      <x:c r="A289" s="2"/>
      <x:c r="B289" s="2"/>
      <x:c r="C289" s="2"/>
      <x:c r="D289" s="2"/>
      <x:c r="E289" s="2"/>
      <x:c r="F289" s="2"/>
      <x:c r="G289" s="2"/>
      <x:c r="H289" s="17" t="n">
        <x:v>285</x:v>
      </x:c>
    </x:row>
    <x:row r="290">
      <x:c r="A290" s="2"/>
      <x:c r="B290" s="2"/>
      <x:c r="C290" s="2"/>
      <x:c r="D290" s="2"/>
      <x:c r="E290" s="2"/>
      <x:c r="F290" s="2"/>
      <x:c r="G290" s="2"/>
      <x:c r="H290" s="17" t="n">
        <x:v>286</x:v>
      </x:c>
    </x:row>
    <x:row r="291">
      <x:c r="A291" s="2"/>
      <x:c r="B291" s="2"/>
      <x:c r="C291" s="2"/>
      <x:c r="D291" s="2"/>
      <x:c r="E291" s="2"/>
      <x:c r="F291" s="2"/>
      <x:c r="G291" s="2"/>
      <x:c r="H291" s="17" t="n">
        <x:v>287</x:v>
      </x:c>
    </x:row>
    <x:row r="292">
      <x:c r="A292" s="2"/>
      <x:c r="B292" s="2"/>
      <x:c r="C292" s="2"/>
      <x:c r="D292" s="2"/>
      <x:c r="E292" s="2"/>
      <x:c r="F292" s="2"/>
      <x:c r="G292" s="2"/>
      <x:c r="H292" s="17" t="n">
        <x:v>288</x:v>
      </x:c>
    </x:row>
    <x:row r="293">
      <x:c r="A293" s="2"/>
      <x:c r="B293" s="2"/>
      <x:c r="C293" s="2"/>
      <x:c r="D293" s="2"/>
      <x:c r="E293" s="2"/>
      <x:c r="F293" s="2"/>
      <x:c r="G293" s="2"/>
      <x:c r="H293" s="17" t="n">
        <x:v>289</x:v>
      </x:c>
    </x:row>
    <x:row r="294">
      <x:c r="A294" s="2"/>
      <x:c r="B294" s="2"/>
      <x:c r="C294" s="2"/>
      <x:c r="D294" s="2"/>
      <x:c r="E294" s="2"/>
      <x:c r="F294" s="2"/>
      <x:c r="G294" s="2"/>
      <x:c r="H294" s="17" t="n">
        <x:v>290</x:v>
      </x:c>
    </x:row>
    <x:row r="295">
      <x:c r="A295" s="2"/>
      <x:c r="B295" s="2"/>
      <x:c r="C295" s="2"/>
      <x:c r="D295" s="2"/>
      <x:c r="E295" s="2"/>
      <x:c r="F295" s="2"/>
      <x:c r="G295" s="2"/>
      <x:c r="H295" s="17" t="n">
        <x:v>291</x:v>
      </x:c>
    </x:row>
    <x:row r="296">
      <x:c r="A296" s="2"/>
      <x:c r="B296" s="2"/>
      <x:c r="C296" s="2"/>
      <x:c r="D296" s="2"/>
      <x:c r="E296" s="2"/>
      <x:c r="F296" s="2"/>
      <x:c r="G296" s="2"/>
      <x:c r="H296" s="17" t="n">
        <x:v>292</x:v>
      </x:c>
    </x:row>
    <x:row r="297">
      <x:c r="A297" s="2"/>
      <x:c r="B297" s="2"/>
      <x:c r="C297" s="2"/>
      <x:c r="D297" s="2"/>
      <x:c r="E297" s="2"/>
      <x:c r="F297" s="2"/>
      <x:c r="G297" s="2"/>
      <x:c r="H297" s="17" t="n">
        <x:v>293</x:v>
      </x:c>
    </x:row>
    <x:row r="298">
      <x:c r="A298" s="2"/>
      <x:c r="B298" s="2"/>
      <x:c r="C298" s="2"/>
      <x:c r="D298" s="2"/>
      <x:c r="E298" s="2"/>
      <x:c r="F298" s="2"/>
      <x:c r="G298" s="2"/>
      <x:c r="H298" s="17" t="n">
        <x:v>294</x:v>
      </x:c>
    </x:row>
    <x:row r="299">
      <x:c r="A299" s="2"/>
      <x:c r="B299" s="2"/>
      <x:c r="C299" s="2"/>
      <x:c r="D299" s="2"/>
      <x:c r="E299" s="2"/>
      <x:c r="F299" s="2"/>
      <x:c r="G299" s="2"/>
      <x:c r="H299" s="17" t="n">
        <x:v>295</x:v>
      </x:c>
    </x:row>
    <x:row r="300">
      <x:c r="A300" s="2"/>
      <x:c r="B300" s="2"/>
      <x:c r="C300" s="2"/>
      <x:c r="D300" s="2"/>
      <x:c r="E300" s="2"/>
      <x:c r="F300" s="2"/>
      <x:c r="G300" s="2"/>
      <x:c r="H300" s="17" t="n">
        <x:v>296</x:v>
      </x:c>
    </x:row>
    <x:row r="301">
      <x:c r="A301" s="2"/>
      <x:c r="B301" s="2"/>
      <x:c r="C301" s="2"/>
      <x:c r="D301" s="2"/>
      <x:c r="E301" s="2"/>
      <x:c r="F301" s="2"/>
      <x:c r="G301" s="2"/>
      <x:c r="H301" s="17" t="n">
        <x:v>297</x:v>
      </x:c>
    </x:row>
    <x:row r="302">
      <x:c r="A302" s="2"/>
      <x:c r="B302" s="2"/>
      <x:c r="C302" s="2"/>
      <x:c r="D302" s="2"/>
      <x:c r="E302" s="2"/>
      <x:c r="F302" s="2"/>
      <x:c r="G302" s="2"/>
      <x:c r="H302" s="17" t="n">
        <x:v>298</x:v>
      </x:c>
    </x:row>
    <x:row r="303">
      <x:c r="A303" s="2"/>
      <x:c r="B303" s="2"/>
      <x:c r="C303" s="2"/>
      <x:c r="D303" s="2"/>
      <x:c r="E303" s="2"/>
      <x:c r="F303" s="2"/>
      <x:c r="G303" s="2"/>
      <x:c r="H303" s="17" t="n">
        <x:v>299</x:v>
      </x:c>
    </x:row>
    <x:row r="304">
      <x:c r="A304" s="2"/>
      <x:c r="B304" s="2"/>
      <x:c r="C304" s="2"/>
      <x:c r="D304" s="2"/>
      <x:c r="E304" s="2"/>
      <x:c r="F304" s="2"/>
      <x:c r="G304" s="2"/>
      <x:c r="H304" s="17" t="n">
        <x:v>300</x:v>
      </x:c>
    </x:row>
    <x:row r="305">
      <x:c r="A305" s="2"/>
      <x:c r="B305" s="2"/>
      <x:c r="C305" s="2"/>
      <x:c r="D305" s="2"/>
      <x:c r="E305" s="2"/>
      <x:c r="F305" s="2"/>
      <x:c r="G305" s="2"/>
      <x:c r="H305" s="17" t="n">
        <x:v>301</x:v>
      </x:c>
    </x:row>
    <x:row r="306">
      <x:c r="A306" s="2"/>
      <x:c r="B306" s="2"/>
      <x:c r="C306" s="2"/>
      <x:c r="D306" s="2"/>
      <x:c r="E306" s="2"/>
      <x:c r="F306" s="2"/>
      <x:c r="G306" s="2"/>
      <x:c r="H306" s="17" t="n">
        <x:v>302</x:v>
      </x:c>
    </x:row>
    <x:row r="307">
      <x:c r="A307" s="2"/>
      <x:c r="B307" s="2"/>
      <x:c r="C307" s="2"/>
      <x:c r="D307" s="2"/>
      <x:c r="E307" s="2"/>
      <x:c r="F307" s="2"/>
      <x:c r="G307" s="2"/>
      <x:c r="H307" s="17" t="n">
        <x:v>303</x:v>
      </x:c>
    </x:row>
    <x:row r="308">
      <x:c r="A308" s="2"/>
      <x:c r="B308" s="2"/>
      <x:c r="C308" s="2"/>
      <x:c r="D308" s="2"/>
      <x:c r="E308" s="2"/>
      <x:c r="F308" s="2"/>
      <x:c r="G308" s="2"/>
      <x:c r="H308" s="17" t="n">
        <x:v>304</x:v>
      </x:c>
    </x:row>
    <x:row r="309">
      <x:c r="A309" s="2"/>
      <x:c r="B309" s="2"/>
      <x:c r="C309" s="2"/>
      <x:c r="D309" s="2"/>
      <x:c r="E309" s="2"/>
      <x:c r="F309" s="2"/>
      <x:c r="G309" s="2"/>
      <x:c r="H309" s="17" t="n">
        <x:v>305</x:v>
      </x:c>
    </x:row>
    <x:row r="310">
      <x:c r="A310" s="2"/>
      <x:c r="B310" s="2"/>
      <x:c r="C310" s="2"/>
      <x:c r="D310" s="2"/>
      <x:c r="E310" s="2"/>
      <x:c r="F310" s="2"/>
      <x:c r="G310" s="2"/>
      <x:c r="H310" s="17" t="n">
        <x:v>306</x:v>
      </x:c>
    </x:row>
    <x:row r="311">
      <x:c r="A311" s="2"/>
      <x:c r="B311" s="2"/>
      <x:c r="C311" s="2"/>
      <x:c r="D311" s="2"/>
      <x:c r="E311" s="2"/>
      <x:c r="F311" s="2"/>
      <x:c r="G311" s="2"/>
      <x:c r="H311" s="17" t="n">
        <x:v>307</x:v>
      </x:c>
    </x:row>
    <x:row r="312">
      <x:c r="A312" s="2"/>
      <x:c r="B312" s="2"/>
      <x:c r="C312" s="2"/>
      <x:c r="D312" s="2"/>
      <x:c r="E312" s="2"/>
      <x:c r="F312" s="2"/>
      <x:c r="G312" s="2"/>
      <x:c r="H312" s="17" t="n">
        <x:v>308</x:v>
      </x:c>
    </x:row>
    <x:row r="313">
      <x:c r="A313" s="2"/>
      <x:c r="B313" s="2"/>
      <x:c r="C313" s="2"/>
      <x:c r="D313" s="2"/>
      <x:c r="E313" s="2"/>
      <x:c r="F313" s="2"/>
      <x:c r="G313" s="2"/>
      <x:c r="H313" s="17" t="n">
        <x:v>309</x:v>
      </x:c>
    </x:row>
    <x:row r="314">
      <x:c r="A314" s="2"/>
      <x:c r="B314" s="2"/>
      <x:c r="C314" s="2"/>
      <x:c r="D314" s="2"/>
      <x:c r="E314" s="2"/>
      <x:c r="F314" s="2"/>
      <x:c r="G314" s="2"/>
      <x:c r="H314" s="17" t="n">
        <x:v>310</x:v>
      </x:c>
    </x:row>
    <x:row r="315">
      <x:c r="A315" s="2"/>
      <x:c r="B315" s="2"/>
      <x:c r="C315" s="2"/>
      <x:c r="D315" s="2"/>
      <x:c r="E315" s="2"/>
      <x:c r="F315" s="2"/>
      <x:c r="G315" s="2"/>
      <x:c r="H315" s="17" t="n">
        <x:v>311</x:v>
      </x:c>
    </x:row>
    <x:row r="316">
      <x:c r="A316" s="2"/>
      <x:c r="B316" s="2"/>
      <x:c r="C316" s="2"/>
      <x:c r="D316" s="2"/>
      <x:c r="E316" s="2"/>
      <x:c r="F316" s="2"/>
      <x:c r="G316" s="2"/>
      <x:c r="H316" s="17" t="n">
        <x:v>312</x:v>
      </x:c>
    </x:row>
    <x:row r="317">
      <x:c r="A317" s="2"/>
      <x:c r="B317" s="2"/>
      <x:c r="C317" s="2"/>
      <x:c r="D317" s="2"/>
      <x:c r="E317" s="2"/>
      <x:c r="F317" s="2"/>
      <x:c r="G317" s="2"/>
      <x:c r="H317" s="17" t="n">
        <x:v>313</x:v>
      </x:c>
    </x:row>
    <x:row r="318">
      <x:c r="A318" s="2"/>
      <x:c r="B318" s="2"/>
      <x:c r="C318" s="2"/>
      <x:c r="D318" s="2"/>
      <x:c r="E318" s="2"/>
      <x:c r="F318" s="2"/>
      <x:c r="G318" s="2"/>
      <x:c r="H318" s="17" t="n">
        <x:v>314</x:v>
      </x:c>
    </x:row>
    <x:row r="319">
      <x:c r="A319" s="2"/>
      <x:c r="B319" s="2"/>
      <x:c r="C319" s="2"/>
      <x:c r="D319" s="2"/>
      <x:c r="E319" s="2"/>
      <x:c r="F319" s="2"/>
      <x:c r="G319" s="2"/>
      <x:c r="H319" s="17" t="n">
        <x:v>315</x:v>
      </x:c>
    </x:row>
    <x:row r="320">
      <x:c r="A320" s="2"/>
      <x:c r="B320" s="2"/>
      <x:c r="C320" s="2"/>
      <x:c r="D320" s="2"/>
      <x:c r="E320" s="2"/>
      <x:c r="F320" s="2"/>
      <x:c r="G320" s="2"/>
      <x:c r="H320" s="17" t="n">
        <x:v>316</x:v>
      </x:c>
    </x:row>
    <x:row r="321">
      <x:c r="A321" s="2"/>
      <x:c r="B321" s="2"/>
      <x:c r="C321" s="2"/>
      <x:c r="D321" s="2"/>
      <x:c r="E321" s="2"/>
      <x:c r="F321" s="2"/>
      <x:c r="G321" s="2"/>
      <x:c r="H321" s="17" t="n">
        <x:v>317</x:v>
      </x:c>
    </x:row>
    <x:row r="322">
      <x:c r="A322" s="2"/>
      <x:c r="B322" s="2"/>
      <x:c r="C322" s="2"/>
      <x:c r="D322" s="2"/>
      <x:c r="E322" s="2"/>
      <x:c r="F322" s="2"/>
      <x:c r="G322" s="2"/>
      <x:c r="H322" s="17" t="n">
        <x:v>318</x:v>
      </x:c>
    </x:row>
    <x:row r="323">
      <x:c r="A323" s="2"/>
      <x:c r="B323" s="2"/>
      <x:c r="C323" s="2"/>
      <x:c r="D323" s="2"/>
      <x:c r="E323" s="2"/>
      <x:c r="F323" s="2"/>
      <x:c r="G323" s="2"/>
      <x:c r="H323" s="17" t="n">
        <x:v>319</x:v>
      </x:c>
    </x:row>
    <x:row r="324">
      <x:c r="A324" s="2"/>
      <x:c r="B324" s="2"/>
      <x:c r="C324" s="2"/>
      <x:c r="D324" s="2"/>
      <x:c r="E324" s="2"/>
      <x:c r="F324" s="2"/>
      <x:c r="G324" s="2"/>
      <x:c r="H324" s="17" t="n">
        <x:v>320</x:v>
      </x:c>
    </x:row>
    <x:row r="325">
      <x:c r="A325" s="2"/>
      <x:c r="B325" s="2"/>
      <x:c r="C325" s="2"/>
      <x:c r="D325" s="2"/>
      <x:c r="E325" s="2"/>
      <x:c r="F325" s="2"/>
      <x:c r="G325" s="2"/>
      <x:c r="H325" s="17" t="n">
        <x:v>321</x:v>
      </x:c>
    </x:row>
    <x:row r="326">
      <x:c r="A326" s="2"/>
      <x:c r="B326" s="2"/>
      <x:c r="C326" s="2"/>
      <x:c r="D326" s="2"/>
      <x:c r="E326" s="2"/>
      <x:c r="F326" s="2"/>
      <x:c r="G326" s="2"/>
      <x:c r="H326" s="17" t="n">
        <x:v>322</x:v>
      </x:c>
    </x:row>
    <x:row r="327">
      <x:c r="A327" s="2"/>
      <x:c r="B327" s="2"/>
      <x:c r="C327" s="2"/>
      <x:c r="D327" s="2"/>
      <x:c r="E327" s="2"/>
      <x:c r="F327" s="2"/>
      <x:c r="G327" s="2"/>
      <x:c r="H327" s="17" t="n">
        <x:v>323</x:v>
      </x:c>
    </x:row>
    <x:row r="328">
      <x:c r="A328" s="2"/>
      <x:c r="B328" s="2"/>
      <x:c r="C328" s="2"/>
      <x:c r="D328" s="2"/>
      <x:c r="E328" s="2"/>
      <x:c r="F328" s="2"/>
      <x:c r="G328" s="2"/>
      <x:c r="H328" s="17" t="n">
        <x:v>324</x:v>
      </x:c>
    </x:row>
    <x:row r="329">
      <x:c r="A329" s="2"/>
      <x:c r="B329" s="2"/>
      <x:c r="C329" s="2"/>
      <x:c r="D329" s="2"/>
      <x:c r="E329" s="2"/>
      <x:c r="F329" s="2"/>
      <x:c r="G329" s="2"/>
      <x:c r="H329" s="17" t="n">
        <x:v>325</x:v>
      </x:c>
    </x:row>
    <x:row r="330">
      <x:c r="A330" s="2"/>
      <x:c r="B330" s="2"/>
      <x:c r="C330" s="2"/>
      <x:c r="D330" s="2"/>
      <x:c r="E330" s="2"/>
      <x:c r="F330" s="2"/>
      <x:c r="G330" s="2"/>
      <x:c r="H330" s="17" t="n">
        <x:v>326</x:v>
      </x:c>
    </x:row>
    <x:row r="331">
      <x:c r="A331" s="2"/>
      <x:c r="B331" s="2"/>
      <x:c r="C331" s="2"/>
      <x:c r="D331" s="2"/>
      <x:c r="E331" s="2"/>
      <x:c r="F331" s="2"/>
      <x:c r="G331" s="2"/>
      <x:c r="H331" s="17" t="n">
        <x:v>327</x:v>
      </x:c>
    </x:row>
    <x:row r="332">
      <x:c r="A332" s="2"/>
      <x:c r="B332" s="2"/>
      <x:c r="C332" s="2"/>
      <x:c r="D332" s="2"/>
      <x:c r="E332" s="2"/>
      <x:c r="F332" s="2"/>
      <x:c r="G332" s="2"/>
      <x:c r="H332" s="17" t="n">
        <x:v>328</x:v>
      </x:c>
    </x:row>
    <x:row r="333">
      <x:c r="A333" s="2"/>
      <x:c r="B333" s="2"/>
      <x:c r="C333" s="2"/>
      <x:c r="D333" s="2"/>
      <x:c r="E333" s="2"/>
      <x:c r="F333" s="2"/>
      <x:c r="G333" s="2"/>
      <x:c r="H333" s="17" t="n">
        <x:v>329</x:v>
      </x:c>
    </x:row>
    <x:row r="334">
      <x:c r="A334" s="2"/>
      <x:c r="B334" s="2"/>
      <x:c r="C334" s="2"/>
      <x:c r="D334" s="2"/>
      <x:c r="E334" s="2"/>
      <x:c r="F334" s="2"/>
      <x:c r="G334" s="2"/>
      <x:c r="H334" s="17" t="n">
        <x:v>330</x:v>
      </x:c>
    </x:row>
    <x:row r="335">
      <x:c r="A335" s="2"/>
      <x:c r="B335" s="2"/>
      <x:c r="C335" s="2"/>
      <x:c r="D335" s="2"/>
      <x:c r="E335" s="2"/>
      <x:c r="F335" s="2"/>
      <x:c r="G335" s="2"/>
      <x:c r="H335" s="17" t="n">
        <x:v>331</x:v>
      </x:c>
    </x:row>
    <x:row r="336">
      <x:c r="A336" s="2"/>
      <x:c r="B336" s="2"/>
      <x:c r="C336" s="2"/>
      <x:c r="D336" s="2"/>
      <x:c r="E336" s="2"/>
      <x:c r="F336" s="2"/>
      <x:c r="G336" s="2"/>
      <x:c r="H336" s="17" t="n">
        <x:v>332</x:v>
      </x:c>
    </x:row>
    <x:row r="337">
      <x:c r="A337" s="2"/>
      <x:c r="B337" s="2"/>
      <x:c r="C337" s="2"/>
      <x:c r="D337" s="2"/>
      <x:c r="E337" s="2"/>
      <x:c r="F337" s="2"/>
      <x:c r="G337" s="2"/>
      <x:c r="H337" s="17" t="n">
        <x:v>333</x:v>
      </x:c>
    </x:row>
    <x:row r="338">
      <x:c r="A338" s="2"/>
      <x:c r="B338" s="2"/>
      <x:c r="C338" s="2"/>
      <x:c r="D338" s="2"/>
      <x:c r="E338" s="2"/>
      <x:c r="F338" s="2"/>
      <x:c r="G338" s="2"/>
      <x:c r="H338" s="17" t="n">
        <x:v>334</x:v>
      </x:c>
    </x:row>
    <x:row r="339">
      <x:c r="A339" s="2"/>
      <x:c r="B339" s="2"/>
      <x:c r="C339" s="2"/>
      <x:c r="D339" s="2"/>
      <x:c r="E339" s="2"/>
      <x:c r="F339" s="2"/>
      <x:c r="G339" s="2"/>
      <x:c r="H339" s="17" t="n">
        <x:v>335</x:v>
      </x:c>
    </x:row>
    <x:row r="340">
      <x:c r="A340" s="2"/>
      <x:c r="B340" s="2"/>
      <x:c r="C340" s="2"/>
      <x:c r="D340" s="2"/>
      <x:c r="E340" s="2"/>
      <x:c r="F340" s="2"/>
      <x:c r="G340" s="2"/>
      <x:c r="H340" s="17" t="n">
        <x:v>336</x:v>
      </x:c>
    </x:row>
    <x:row r="341">
      <x:c r="A341" s="2"/>
      <x:c r="B341" s="2"/>
      <x:c r="C341" s="2"/>
      <x:c r="D341" s="2"/>
      <x:c r="E341" s="2"/>
      <x:c r="F341" s="2"/>
      <x:c r="G341" s="2"/>
      <x:c r="H341" s="17" t="n">
        <x:v>337</x:v>
      </x:c>
    </x:row>
    <x:row r="342">
      <x:c r="A342" s="2"/>
      <x:c r="B342" s="2"/>
      <x:c r="C342" s="2"/>
      <x:c r="D342" s="2"/>
      <x:c r="E342" s="2"/>
      <x:c r="F342" s="2"/>
      <x:c r="G342" s="2"/>
      <x:c r="H342" s="17" t="n">
        <x:v>338</x:v>
      </x:c>
    </x:row>
    <x:row r="343">
      <x:c r="A343" s="2"/>
      <x:c r="B343" s="2"/>
      <x:c r="C343" s="2"/>
      <x:c r="D343" s="2"/>
      <x:c r="E343" s="2"/>
      <x:c r="F343" s="2"/>
      <x:c r="G343" s="2"/>
      <x:c r="H343" s="17" t="n">
        <x:v>339</x:v>
      </x:c>
    </x:row>
    <x:row r="344">
      <x:c r="A344" s="2"/>
      <x:c r="B344" s="2"/>
      <x:c r="C344" s="2"/>
      <x:c r="D344" s="2"/>
      <x:c r="E344" s="2"/>
      <x:c r="F344" s="2"/>
      <x:c r="G344" s="2"/>
      <x:c r="H344" s="17" t="n">
        <x:v>340</x:v>
      </x:c>
    </x:row>
    <x:row r="345">
      <x:c r="A345" s="2"/>
      <x:c r="B345" s="2"/>
      <x:c r="C345" s="2"/>
      <x:c r="D345" s="2"/>
      <x:c r="E345" s="2"/>
      <x:c r="F345" s="2"/>
      <x:c r="G345" s="2"/>
      <x:c r="H345" s="17" t="n">
        <x:v>341</x:v>
      </x:c>
    </x:row>
    <x:row r="346">
      <x:c r="A346" s="2"/>
      <x:c r="B346" s="2"/>
      <x:c r="C346" s="2"/>
      <x:c r="D346" s="2"/>
      <x:c r="E346" s="2"/>
      <x:c r="F346" s="2"/>
      <x:c r="G346" s="2"/>
      <x:c r="H346" s="17" t="n">
        <x:v>342</x:v>
      </x:c>
    </x:row>
    <x:row r="347">
      <x:c r="A347" s="2"/>
      <x:c r="B347" s="2"/>
      <x:c r="C347" s="2"/>
      <x:c r="D347" s="2"/>
      <x:c r="E347" s="2"/>
      <x:c r="F347" s="2"/>
      <x:c r="G347" s="2"/>
      <x:c r="H347" s="17" t="n">
        <x:v>343</x:v>
      </x:c>
    </x:row>
    <x:row r="348">
      <x:c r="A348" s="2"/>
      <x:c r="B348" s="2"/>
      <x:c r="C348" s="2"/>
      <x:c r="D348" s="2"/>
      <x:c r="E348" s="2"/>
      <x:c r="F348" s="2"/>
      <x:c r="G348" s="2"/>
      <x:c r="H348" s="17" t="n">
        <x:v>344</x:v>
      </x:c>
    </x:row>
    <x:row r="349">
      <x:c r="A349" s="2"/>
      <x:c r="B349" s="2"/>
      <x:c r="C349" s="2"/>
      <x:c r="D349" s="2"/>
      <x:c r="E349" s="2"/>
      <x:c r="F349" s="2"/>
      <x:c r="G349" s="2"/>
      <x:c r="H349" s="17" t="n">
        <x:v>345</x:v>
      </x:c>
    </x:row>
    <x:row r="350">
      <x:c r="A350" s="2"/>
      <x:c r="B350" s="2"/>
      <x:c r="C350" s="2"/>
      <x:c r="D350" s="2"/>
      <x:c r="E350" s="2"/>
      <x:c r="F350" s="2"/>
      <x:c r="G350" s="2"/>
      <x:c r="H350" s="17" t="n">
        <x:v>346</x:v>
      </x:c>
    </x:row>
    <x:row r="351">
      <x:c r="A351" s="2"/>
      <x:c r="B351" s="2"/>
      <x:c r="C351" s="2"/>
      <x:c r="D351" s="2"/>
      <x:c r="E351" s="2"/>
      <x:c r="F351" s="2"/>
      <x:c r="G351" s="2"/>
      <x:c r="H351" s="17" t="n">
        <x:v>347</x:v>
      </x:c>
    </x:row>
    <x:row r="352">
      <x:c r="A352" s="2"/>
      <x:c r="B352" s="2"/>
      <x:c r="C352" s="2"/>
      <x:c r="D352" s="2"/>
      <x:c r="E352" s="2"/>
      <x:c r="F352" s="2"/>
      <x:c r="G352" s="2"/>
      <x:c r="H352" s="17" t="n">
        <x:v>348</x:v>
      </x:c>
    </x:row>
    <x:row r="353">
      <x:c r="A353" s="2"/>
      <x:c r="B353" s="2"/>
      <x:c r="C353" s="2"/>
      <x:c r="D353" s="2"/>
      <x:c r="E353" s="2"/>
      <x:c r="F353" s="2"/>
      <x:c r="G353" s="2"/>
      <x:c r="H353" s="17" t="n">
        <x:v>349</x:v>
      </x:c>
    </x:row>
    <x:row r="354">
      <x:c r="A354" s="2"/>
      <x:c r="B354" s="2"/>
      <x:c r="C354" s="2"/>
      <x:c r="D354" s="2"/>
      <x:c r="E354" s="2"/>
      <x:c r="F354" s="2"/>
      <x:c r="G354" s="2"/>
      <x:c r="H354" s="17" t="n">
        <x:v>350</x:v>
      </x:c>
    </x:row>
    <x:row r="355">
      <x:c r="A355" s="2"/>
      <x:c r="B355" s="2"/>
      <x:c r="C355" s="2"/>
      <x:c r="D355" s="2"/>
      <x:c r="E355" s="2"/>
      <x:c r="F355" s="2"/>
      <x:c r="G355" s="2"/>
      <x:c r="H355" s="17" t="n">
        <x:v>351</x:v>
      </x:c>
    </x:row>
    <x:row r="356">
      <x:c r="A356" s="2"/>
      <x:c r="B356" s="2"/>
      <x:c r="C356" s="2"/>
      <x:c r="D356" s="2"/>
      <x:c r="E356" s="2"/>
      <x:c r="F356" s="2"/>
      <x:c r="G356" s="2"/>
      <x:c r="H356" s="17" t="n">
        <x:v>352</x:v>
      </x:c>
    </x:row>
    <x:row r="357">
      <x:c r="A357" s="2"/>
      <x:c r="B357" s="2"/>
      <x:c r="C357" s="2"/>
      <x:c r="D357" s="2"/>
      <x:c r="E357" s="2"/>
      <x:c r="F357" s="2"/>
      <x:c r="G357" s="2"/>
      <x:c r="H357" s="17" t="n">
        <x:v>353</x:v>
      </x:c>
    </x:row>
    <x:row r="358">
      <x:c r="A358" s="2"/>
      <x:c r="B358" s="2"/>
      <x:c r="C358" s="2"/>
      <x:c r="D358" s="2"/>
      <x:c r="E358" s="2"/>
      <x:c r="F358" s="2"/>
      <x:c r="G358" s="2"/>
      <x:c r="H358" s="17" t="n">
        <x:v>354</x:v>
      </x:c>
    </x:row>
    <x:row r="359">
      <x:c r="A359" s="2"/>
      <x:c r="B359" s="2"/>
      <x:c r="C359" s="2"/>
      <x:c r="D359" s="2"/>
      <x:c r="E359" s="2"/>
      <x:c r="F359" s="2"/>
      <x:c r="G359" s="2"/>
      <x:c r="H359" s="17" t="n">
        <x:v>355</x:v>
      </x:c>
    </x:row>
    <x:row r="360">
      <x:c r="A360" s="2"/>
      <x:c r="B360" s="2"/>
      <x:c r="C360" s="2"/>
      <x:c r="D360" s="2"/>
      <x:c r="E360" s="2"/>
      <x:c r="F360" s="2"/>
      <x:c r="G360" s="2"/>
      <x:c r="H360" s="17" t="n">
        <x:v>356</x:v>
      </x:c>
    </x:row>
    <x:row r="361">
      <x:c r="A361" s="2"/>
      <x:c r="B361" s="2"/>
      <x:c r="C361" s="2"/>
      <x:c r="D361" s="2"/>
      <x:c r="E361" s="2"/>
      <x:c r="F361" s="2"/>
      <x:c r="G361" s="2"/>
      <x:c r="H361" s="17" t="n">
        <x:v>357</x:v>
      </x:c>
    </x:row>
    <x:row r="362">
      <x:c r="A362" s="2"/>
      <x:c r="B362" s="2"/>
      <x:c r="C362" s="2"/>
      <x:c r="D362" s="2"/>
      <x:c r="E362" s="2"/>
      <x:c r="F362" s="2"/>
      <x:c r="G362" s="2"/>
      <x:c r="H362" s="17" t="n">
        <x:v>358</x:v>
      </x:c>
    </x:row>
    <x:row r="363">
      <x:c r="A363" s="2"/>
      <x:c r="B363" s="2"/>
      <x:c r="C363" s="2"/>
      <x:c r="D363" s="2"/>
      <x:c r="E363" s="2"/>
      <x:c r="F363" s="2"/>
      <x:c r="G363" s="2"/>
      <x:c r="H363" s="17" t="n">
        <x:v>359</x:v>
      </x:c>
    </x:row>
    <x:row r="364">
      <x:c r="A364" s="2"/>
      <x:c r="B364" s="2"/>
      <x:c r="C364" s="2"/>
      <x:c r="D364" s="2"/>
      <x:c r="E364" s="2"/>
      <x:c r="F364" s="2"/>
      <x:c r="G364" s="2"/>
      <x:c r="H364" s="17" t="n">
        <x:v>360</x:v>
      </x:c>
    </x:row>
    <x:row r="365">
      <x:c r="A365" s="2"/>
      <x:c r="B365" s="2"/>
      <x:c r="C365" s="2"/>
      <x:c r="D365" s="2"/>
      <x:c r="E365" s="2"/>
      <x:c r="F365" s="2"/>
      <x:c r="G365" s="2"/>
      <x:c r="H365" s="17" t="n">
        <x:v>361</x:v>
      </x:c>
    </x:row>
    <x:row r="366">
      <x:c r="A366" s="2"/>
      <x:c r="B366" s="2"/>
      <x:c r="C366" s="2"/>
      <x:c r="D366" s="2"/>
      <x:c r="E366" s="2"/>
      <x:c r="F366" s="2"/>
      <x:c r="G366" s="2"/>
      <x:c r="H366" s="17" t="n">
        <x:v>362</x:v>
      </x:c>
    </x:row>
    <x:row r="367">
      <x:c r="A367" s="2"/>
      <x:c r="B367" s="2"/>
      <x:c r="C367" s="2"/>
      <x:c r="D367" s="2"/>
      <x:c r="E367" s="2"/>
      <x:c r="F367" s="2"/>
      <x:c r="G367" s="2"/>
      <x:c r="H367" s="17" t="n">
        <x:v>363</x:v>
      </x:c>
    </x:row>
    <x:row r="368">
      <x:c r="A368" s="2"/>
      <x:c r="B368" s="2"/>
      <x:c r="C368" s="2"/>
      <x:c r="D368" s="2"/>
      <x:c r="E368" s="2"/>
      <x:c r="F368" s="2"/>
      <x:c r="G368" s="2"/>
      <x:c r="H368" s="17" t="n">
        <x:v>364</x:v>
      </x:c>
    </x:row>
    <x:row r="369">
      <x:c r="A369" s="2"/>
      <x:c r="B369" s="2"/>
      <x:c r="C369" s="2"/>
      <x:c r="D369" s="2"/>
      <x:c r="E369" s="2"/>
      <x:c r="F369" s="2"/>
      <x:c r="G369" s="2"/>
      <x:c r="H369" s="17" t="n">
        <x:v>365</x:v>
      </x:c>
    </x:row>
    <x:row r="370">
      <x:c r="A370" s="2"/>
      <x:c r="B370" s="2"/>
      <x:c r="C370" s="2"/>
      <x:c r="D370" s="2"/>
      <x:c r="E370" s="2"/>
      <x:c r="F370" s="2"/>
      <x:c r="G370" s="2"/>
      <x:c r="H370" s="17" t="n">
        <x:v>366</x:v>
      </x:c>
    </x:row>
    <x:row r="371">
      <x:c r="A371" s="2"/>
      <x:c r="B371" s="2"/>
      <x:c r="C371" s="2"/>
      <x:c r="D371" s="2"/>
      <x:c r="E371" s="2"/>
      <x:c r="F371" s="2"/>
      <x:c r="G371" s="2"/>
      <x:c r="H371" s="17" t="n">
        <x:v>367</x:v>
      </x:c>
    </x:row>
    <x:row r="372">
      <x:c r="A372" s="2"/>
      <x:c r="B372" s="2"/>
      <x:c r="C372" s="2"/>
      <x:c r="D372" s="2"/>
      <x:c r="E372" s="2"/>
      <x:c r="F372" s="2"/>
      <x:c r="G372" s="2"/>
      <x:c r="H372" s="17" t="n">
        <x:v>368</x:v>
      </x:c>
    </x:row>
    <x:row r="373">
      <x:c r="A373" s="2"/>
      <x:c r="B373" s="2"/>
      <x:c r="C373" s="2"/>
      <x:c r="D373" s="2"/>
      <x:c r="E373" s="2"/>
      <x:c r="F373" s="2"/>
      <x:c r="G373" s="2"/>
      <x:c r="H373" s="17" t="n">
        <x:v>369</x:v>
      </x:c>
    </x:row>
    <x:row r="374">
      <x:c r="A374" s="2"/>
      <x:c r="B374" s="2"/>
      <x:c r="C374" s="2"/>
      <x:c r="D374" s="2"/>
      <x:c r="E374" s="2"/>
      <x:c r="F374" s="2"/>
      <x:c r="G374" s="2"/>
      <x:c r="H374" s="17" t="n">
        <x:v>370</x:v>
      </x:c>
    </x:row>
    <x:row r="375">
      <x:c r="A375" s="2"/>
      <x:c r="B375" s="2"/>
      <x:c r="C375" s="2"/>
      <x:c r="D375" s="2"/>
      <x:c r="E375" s="2"/>
      <x:c r="F375" s="2"/>
      <x:c r="G375" s="2"/>
      <x:c r="H375" s="17" t="n">
        <x:v>371</x:v>
      </x:c>
    </x:row>
    <x:row r="376">
      <x:c r="A376" s="2"/>
      <x:c r="B376" s="2"/>
      <x:c r="C376" s="2"/>
      <x:c r="D376" s="2"/>
      <x:c r="E376" s="2"/>
      <x:c r="F376" s="2"/>
      <x:c r="G376" s="2"/>
      <x:c r="H376" s="17" t="n">
        <x:v>372</x:v>
      </x:c>
    </x:row>
    <x:row r="377">
      <x:c r="A377" s="2"/>
      <x:c r="B377" s="2"/>
      <x:c r="C377" s="2"/>
      <x:c r="D377" s="2"/>
      <x:c r="E377" s="2"/>
      <x:c r="F377" s="2"/>
      <x:c r="G377" s="2"/>
      <x:c r="H377" s="17" t="n">
        <x:v>373</x:v>
      </x:c>
    </x:row>
    <x:row r="378">
      <x:c r="A378" s="2"/>
      <x:c r="B378" s="2"/>
      <x:c r="C378" s="2"/>
      <x:c r="D378" s="2"/>
      <x:c r="E378" s="2"/>
      <x:c r="F378" s="2"/>
      <x:c r="G378" s="2"/>
      <x:c r="H378" s="17" t="n">
        <x:v>374</x:v>
      </x:c>
    </x:row>
    <x:row r="379">
      <x:c r="A379" s="2"/>
      <x:c r="B379" s="2"/>
      <x:c r="C379" s="2"/>
      <x:c r="D379" s="2"/>
      <x:c r="E379" s="2"/>
      <x:c r="F379" s="2"/>
      <x:c r="G379" s="2"/>
      <x:c r="H379" s="17" t="n">
        <x:v>375</x:v>
      </x:c>
    </x:row>
    <x:row r="380">
      <x:c r="A380" s="2"/>
      <x:c r="B380" s="2"/>
      <x:c r="C380" s="2"/>
      <x:c r="D380" s="2"/>
      <x:c r="E380" s="2"/>
      <x:c r="F380" s="2"/>
      <x:c r="G380" s="2"/>
      <x:c r="H380" s="17" t="n">
        <x:v>376</x:v>
      </x:c>
    </x:row>
    <x:row r="381">
      <x:c r="A381" s="2"/>
      <x:c r="B381" s="2"/>
      <x:c r="C381" s="2"/>
      <x:c r="D381" s="2"/>
      <x:c r="E381" s="2"/>
      <x:c r="F381" s="2"/>
      <x:c r="G381" s="2"/>
      <x:c r="H381" s="17" t="n">
        <x:v>377</x:v>
      </x:c>
    </x:row>
    <x:row r="382">
      <x:c r="A382" s="2"/>
      <x:c r="B382" s="2"/>
      <x:c r="C382" s="2"/>
      <x:c r="D382" s="2"/>
      <x:c r="E382" s="2"/>
      <x:c r="F382" s="2"/>
      <x:c r="G382" s="2"/>
      <x:c r="H382" s="17" t="n">
        <x:v>378</x:v>
      </x:c>
    </x:row>
    <x:row r="383">
      <x:c r="A383" s="2"/>
      <x:c r="B383" s="2"/>
      <x:c r="C383" s="2"/>
      <x:c r="D383" s="2"/>
      <x:c r="E383" s="2"/>
      <x:c r="F383" s="2"/>
      <x:c r="G383" s="2"/>
      <x:c r="H383" s="17" t="n">
        <x:v>379</x:v>
      </x:c>
    </x:row>
    <x:row r="384">
      <x:c r="A384" s="2"/>
      <x:c r="B384" s="2"/>
      <x:c r="C384" s="2"/>
      <x:c r="D384" s="2"/>
      <x:c r="E384" s="2"/>
      <x:c r="F384" s="2"/>
      <x:c r="G384" s="2"/>
      <x:c r="H384" s="17" t="n">
        <x:v>380</x:v>
      </x:c>
    </x:row>
    <x:row r="385">
      <x:c r="A385" s="2"/>
      <x:c r="B385" s="2"/>
      <x:c r="C385" s="2"/>
      <x:c r="D385" s="2"/>
      <x:c r="E385" s="2"/>
      <x:c r="F385" s="2"/>
      <x:c r="G385" s="2"/>
      <x:c r="H385" s="17" t="n">
        <x:v>381</x:v>
      </x:c>
    </x:row>
    <x:row r="386">
      <x:c r="A386" s="2"/>
      <x:c r="B386" s="2"/>
      <x:c r="C386" s="2"/>
      <x:c r="D386" s="2"/>
      <x:c r="E386" s="2"/>
      <x:c r="F386" s="2"/>
      <x:c r="G386" s="2"/>
      <x:c r="H386" s="17" t="n">
        <x:v>382</x:v>
      </x:c>
    </x:row>
    <x:row r="387">
      <x:c r="A387" s="2"/>
      <x:c r="B387" s="2"/>
      <x:c r="C387" s="2"/>
      <x:c r="D387" s="2"/>
      <x:c r="E387" s="2"/>
      <x:c r="F387" s="2"/>
      <x:c r="G387" s="2"/>
      <x:c r="H387" s="17" t="n">
        <x:v>383</x:v>
      </x:c>
    </x:row>
    <x:row r="388">
      <x:c r="A388" s="2"/>
      <x:c r="B388" s="2"/>
      <x:c r="C388" s="2"/>
      <x:c r="D388" s="2"/>
      <x:c r="E388" s="2"/>
      <x:c r="F388" s="2"/>
      <x:c r="G388" s="2"/>
      <x:c r="H388" s="17" t="n">
        <x:v>384</x:v>
      </x:c>
    </x:row>
    <x:row r="389">
      <x:c r="A389" s="2"/>
      <x:c r="B389" s="2"/>
      <x:c r="C389" s="2"/>
      <x:c r="D389" s="2"/>
      <x:c r="E389" s="2"/>
      <x:c r="F389" s="2"/>
      <x:c r="G389" s="2"/>
      <x:c r="H389" s="17" t="n">
        <x:v>385</x:v>
      </x:c>
    </x:row>
    <x:row r="390">
      <x:c r="A390" s="2"/>
      <x:c r="B390" s="2"/>
      <x:c r="C390" s="2"/>
      <x:c r="D390" s="2"/>
      <x:c r="E390" s="2"/>
      <x:c r="F390" s="2"/>
      <x:c r="G390" s="2"/>
      <x:c r="H390" s="17" t="n">
        <x:v>386</x:v>
      </x:c>
    </x:row>
    <x:row r="391">
      <x:c r="A391" s="2"/>
      <x:c r="B391" s="2"/>
      <x:c r="C391" s="2"/>
      <x:c r="D391" s="2"/>
      <x:c r="E391" s="2"/>
      <x:c r="F391" s="2"/>
      <x:c r="G391" s="2"/>
      <x:c r="H391" s="17" t="n">
        <x:v>387</x:v>
      </x:c>
    </x:row>
    <x:row r="392">
      <x:c r="A392" s="2"/>
      <x:c r="B392" s="2"/>
      <x:c r="C392" s="2"/>
      <x:c r="D392" s="2"/>
      <x:c r="E392" s="2"/>
      <x:c r="F392" s="2"/>
      <x:c r="G392" s="2"/>
      <x:c r="H392" s="17" t="n">
        <x:v>388</x:v>
      </x:c>
    </x:row>
    <x:row r="393">
      <x:c r="A393" s="2"/>
      <x:c r="B393" s="2"/>
      <x:c r="C393" s="2"/>
      <x:c r="D393" s="2"/>
      <x:c r="E393" s="2"/>
      <x:c r="F393" s="2"/>
      <x:c r="G393" s="2"/>
      <x:c r="H393" s="17" t="n">
        <x:v>389</x:v>
      </x:c>
    </x:row>
    <x:row r="394">
      <x:c r="A394" s="2"/>
      <x:c r="B394" s="2"/>
      <x:c r="C394" s="2"/>
      <x:c r="D394" s="2"/>
      <x:c r="E394" s="2"/>
      <x:c r="F394" s="2"/>
      <x:c r="G394" s="2"/>
      <x:c r="H394" s="17" t="n">
        <x:v>390</x:v>
      </x:c>
    </x:row>
    <x:row r="395">
      <x:c r="A395" s="2"/>
      <x:c r="B395" s="2"/>
      <x:c r="C395" s="2"/>
      <x:c r="D395" s="2"/>
      <x:c r="E395" s="2"/>
      <x:c r="F395" s="2"/>
      <x:c r="G395" s="2"/>
      <x:c r="H395" s="17" t="n">
        <x:v>391</x:v>
      </x:c>
    </x:row>
    <x:row r="396">
      <x:c r="A396" s="2"/>
      <x:c r="B396" s="2"/>
      <x:c r="C396" s="2"/>
      <x:c r="D396" s="2"/>
      <x:c r="E396" s="2"/>
      <x:c r="F396" s="2"/>
      <x:c r="G396" s="2"/>
      <x:c r="H396" s="17" t="n">
        <x:v>392</x:v>
      </x:c>
    </x:row>
    <x:row r="397">
      <x:c r="A397" s="2"/>
      <x:c r="B397" s="2"/>
      <x:c r="C397" s="2"/>
      <x:c r="D397" s="2"/>
      <x:c r="E397" s="2"/>
      <x:c r="F397" s="2"/>
      <x:c r="G397" s="2"/>
      <x:c r="H397" s="17" t="n">
        <x:v>393</x:v>
      </x:c>
    </x:row>
    <x:row r="398">
      <x:c r="A398" s="2"/>
      <x:c r="B398" s="2"/>
      <x:c r="C398" s="2"/>
      <x:c r="D398" s="2"/>
      <x:c r="E398" s="2"/>
      <x:c r="F398" s="2"/>
      <x:c r="G398" s="2"/>
      <x:c r="H398" s="17" t="n">
        <x:v>394</x:v>
      </x:c>
    </x:row>
    <x:row r="399">
      <x:c r="A399" s="2"/>
      <x:c r="B399" s="2"/>
      <x:c r="C399" s="2"/>
      <x:c r="D399" s="2"/>
      <x:c r="E399" s="2"/>
      <x:c r="F399" s="2"/>
      <x:c r="G399" s="2"/>
      <x:c r="H399" s="17" t="n">
        <x:v>395</x:v>
      </x:c>
    </x:row>
    <x:row r="400">
      <x:c r="A400" s="2"/>
      <x:c r="B400" s="2"/>
      <x:c r="C400" s="2"/>
      <x:c r="D400" s="2"/>
      <x:c r="E400" s="2"/>
      <x:c r="F400" s="2"/>
      <x:c r="G400" s="2"/>
      <x:c r="H400" s="17" t="n">
        <x:v>396</x:v>
      </x:c>
    </x:row>
    <x:row r="401">
      <x:c r="A401" s="2"/>
      <x:c r="B401" s="2"/>
      <x:c r="C401" s="2"/>
      <x:c r="D401" s="2"/>
      <x:c r="E401" s="2"/>
      <x:c r="F401" s="2"/>
      <x:c r="G401" s="2"/>
      <x:c r="H401" s="17" t="n">
        <x:v>397</x:v>
      </x:c>
    </x:row>
    <x:row r="402">
      <x:c r="A402" s="2"/>
      <x:c r="B402" s="2"/>
      <x:c r="C402" s="2"/>
      <x:c r="D402" s="2"/>
      <x:c r="E402" s="2"/>
      <x:c r="F402" s="2"/>
      <x:c r="G402" s="2"/>
      <x:c r="H402" s="17" t="n">
        <x:v>398</x:v>
      </x:c>
    </x:row>
    <x:row r="403">
      <x:c r="A403" s="2"/>
      <x:c r="B403" s="2"/>
      <x:c r="C403" s="2"/>
      <x:c r="D403" s="2"/>
      <x:c r="E403" s="2"/>
      <x:c r="F403" s="2"/>
      <x:c r="G403" s="2"/>
      <x:c r="H403" s="17" t="n">
        <x:v>399</x:v>
      </x:c>
    </x:row>
    <x:row r="404">
      <x:c r="A404" s="2"/>
      <x:c r="B404" s="2"/>
      <x:c r="C404" s="2"/>
      <x:c r="D404" s="2"/>
      <x:c r="E404" s="2"/>
      <x:c r="F404" s="2"/>
      <x:c r="G404" s="2"/>
      <x:c r="H404" s="17" t="n">
        <x:v>400</x:v>
      </x:c>
    </x:row>
    <x:row r="405">
      <x:c r="A405" s="2"/>
      <x:c r="B405" s="2"/>
      <x:c r="C405" s="2"/>
      <x:c r="D405" s="2"/>
      <x:c r="E405" s="2"/>
      <x:c r="F405" s="2"/>
      <x:c r="G405" s="2"/>
      <x:c r="H405" s="17" t="n">
        <x:v>401</x:v>
      </x:c>
    </x:row>
    <x:row r="406">
      <x:c r="A406" s="2"/>
      <x:c r="B406" s="2"/>
      <x:c r="C406" s="2"/>
      <x:c r="D406" s="2"/>
      <x:c r="E406" s="2"/>
      <x:c r="F406" s="2"/>
      <x:c r="G406" s="2"/>
      <x:c r="H406" s="17" t="n">
        <x:v>402</x:v>
      </x:c>
    </x:row>
    <x:row r="407">
      <x:c r="A407" s="2"/>
      <x:c r="B407" s="2"/>
      <x:c r="C407" s="2"/>
      <x:c r="D407" s="2"/>
      <x:c r="E407" s="2"/>
      <x:c r="F407" s="2"/>
      <x:c r="G407" s="2"/>
      <x:c r="H407" s="17" t="n">
        <x:v>403</x:v>
      </x:c>
    </x:row>
    <x:row r="408">
      <x:c r="A408" s="2"/>
      <x:c r="B408" s="2"/>
      <x:c r="C408" s="2"/>
      <x:c r="D408" s="2"/>
      <x:c r="E408" s="2"/>
      <x:c r="F408" s="2"/>
      <x:c r="G408" s="2"/>
      <x:c r="H408" s="17" t="n">
        <x:v>404</x:v>
      </x:c>
    </x:row>
    <x:row r="409">
      <x:c r="A409" s="2"/>
      <x:c r="B409" s="2"/>
      <x:c r="C409" s="2"/>
      <x:c r="D409" s="2"/>
      <x:c r="E409" s="2"/>
      <x:c r="F409" s="2"/>
      <x:c r="G409" s="2"/>
      <x:c r="H409" s="17" t="n">
        <x:v>405</x:v>
      </x:c>
    </x:row>
    <x:row r="410">
      <x:c r="A410" s="2"/>
      <x:c r="B410" s="2"/>
      <x:c r="C410" s="2"/>
      <x:c r="D410" s="2"/>
      <x:c r="E410" s="2"/>
      <x:c r="F410" s="2"/>
      <x:c r="G410" s="2"/>
      <x:c r="H410" s="17" t="n">
        <x:v>406</x:v>
      </x:c>
    </x:row>
    <x:row r="411">
      <x:c r="A411" s="2"/>
      <x:c r="B411" s="2"/>
      <x:c r="C411" s="2"/>
      <x:c r="D411" s="2"/>
      <x:c r="E411" s="2"/>
      <x:c r="F411" s="2"/>
      <x:c r="G411" s="2"/>
      <x:c r="H411" s="17" t="n">
        <x:v>407</x:v>
      </x:c>
    </x:row>
    <x:row r="412">
      <x:c r="A412" s="2"/>
      <x:c r="B412" s="2"/>
      <x:c r="C412" s="2"/>
      <x:c r="D412" s="2"/>
      <x:c r="E412" s="2"/>
      <x:c r="F412" s="2"/>
      <x:c r="G412" s="2"/>
      <x:c r="H412" s="17" t="n">
        <x:v>408</x:v>
      </x:c>
    </x:row>
    <x:row r="413">
      <x:c r="A413" s="2"/>
      <x:c r="B413" s="2"/>
      <x:c r="C413" s="2"/>
      <x:c r="D413" s="2"/>
      <x:c r="E413" s="2"/>
      <x:c r="F413" s="2"/>
      <x:c r="G413" s="2"/>
      <x:c r="H413" s="17" t="n">
        <x:v>409</x:v>
      </x:c>
    </x:row>
    <x:row r="414">
      <x:c r="A414" s="2"/>
      <x:c r="B414" s="2"/>
      <x:c r="C414" s="2"/>
      <x:c r="D414" s="2"/>
      <x:c r="E414" s="2"/>
      <x:c r="F414" s="2"/>
      <x:c r="G414" s="2"/>
      <x:c r="H414" s="17" t="n">
        <x:v>410</x:v>
      </x:c>
    </x:row>
    <x:row r="415">
      <x:c r="A415" s="2"/>
      <x:c r="B415" s="2"/>
      <x:c r="C415" s="2"/>
      <x:c r="D415" s="2"/>
      <x:c r="E415" s="2"/>
      <x:c r="F415" s="2"/>
      <x:c r="G415" s="2"/>
      <x:c r="H415" s="17" t="n">
        <x:v>411</x:v>
      </x:c>
    </x:row>
    <x:row r="416">
      <x:c r="A416" s="2"/>
      <x:c r="B416" s="2"/>
      <x:c r="C416" s="2"/>
      <x:c r="D416" s="2"/>
      <x:c r="E416" s="2"/>
      <x:c r="F416" s="2"/>
      <x:c r="G416" s="2"/>
      <x:c r="H416" s="17" t="n">
        <x:v>412</x:v>
      </x:c>
    </x:row>
    <x:row r="417">
      <x:c r="A417" s="2"/>
      <x:c r="B417" s="2"/>
      <x:c r="C417" s="2"/>
      <x:c r="D417" s="2"/>
      <x:c r="E417" s="2"/>
      <x:c r="F417" s="2"/>
      <x:c r="G417" s="2"/>
      <x:c r="H417" s="17" t="n">
        <x:v>413</x:v>
      </x:c>
    </x:row>
    <x:row r="418">
      <x:c r="A418" s="2"/>
      <x:c r="B418" s="2"/>
      <x:c r="C418" s="2"/>
      <x:c r="D418" s="2"/>
      <x:c r="E418" s="2"/>
      <x:c r="F418" s="2"/>
      <x:c r="G418" s="2"/>
      <x:c r="H418" s="17" t="n">
        <x:v>414</x:v>
      </x:c>
    </x:row>
    <x:row r="419">
      <x:c r="A419" s="2"/>
      <x:c r="B419" s="2"/>
      <x:c r="C419" s="2"/>
      <x:c r="D419" s="2"/>
      <x:c r="E419" s="2"/>
      <x:c r="F419" s="2"/>
      <x:c r="G419" s="2"/>
      <x:c r="H419" s="17" t="n">
        <x:v>415</x:v>
      </x:c>
    </x:row>
    <x:row r="420">
      <x:c r="A420" s="2"/>
      <x:c r="B420" s="2"/>
      <x:c r="C420" s="2"/>
      <x:c r="D420" s="2"/>
      <x:c r="E420" s="2"/>
      <x:c r="F420" s="2"/>
      <x:c r="G420" s="2"/>
      <x:c r="H420" s="17" t="n">
        <x:v>416</x:v>
      </x:c>
    </x:row>
    <x:row r="421">
      <x:c r="A421" s="2"/>
      <x:c r="B421" s="2"/>
      <x:c r="C421" s="2"/>
      <x:c r="D421" s="2"/>
      <x:c r="E421" s="2"/>
      <x:c r="F421" s="2"/>
      <x:c r="G421" s="2"/>
      <x:c r="H421" s="17" t="n">
        <x:v>417</x:v>
      </x:c>
    </x:row>
    <x:row r="422">
      <x:c r="A422" s="2"/>
      <x:c r="B422" s="2"/>
      <x:c r="C422" s="2"/>
      <x:c r="D422" s="2"/>
      <x:c r="E422" s="2"/>
      <x:c r="F422" s="2"/>
      <x:c r="G422" s="2"/>
      <x:c r="H422" s="17" t="n">
        <x:v>418</x:v>
      </x:c>
    </x:row>
    <x:row r="423">
      <x:c r="A423" s="2"/>
      <x:c r="B423" s="2"/>
      <x:c r="C423" s="2"/>
      <x:c r="D423" s="2"/>
      <x:c r="E423" s="2"/>
      <x:c r="F423" s="2"/>
      <x:c r="G423" s="2"/>
      <x:c r="H423" s="17" t="n">
        <x:v>419</x:v>
      </x:c>
    </x:row>
    <x:row r="424">
      <x:c r="A424" s="2"/>
      <x:c r="B424" s="2"/>
      <x:c r="C424" s="2"/>
      <x:c r="D424" s="2"/>
      <x:c r="E424" s="2"/>
      <x:c r="F424" s="2"/>
      <x:c r="G424" s="2"/>
      <x:c r="H424" s="17" t="n">
        <x:v>420</x:v>
      </x:c>
    </x:row>
    <x:row r="425">
      <x:c r="A425" s="2"/>
      <x:c r="B425" s="2"/>
      <x:c r="C425" s="2"/>
      <x:c r="D425" s="2"/>
      <x:c r="E425" s="2"/>
      <x:c r="F425" s="2"/>
      <x:c r="G425" s="2"/>
      <x:c r="H425" s="17" t="n">
        <x:v>421</x:v>
      </x:c>
    </x:row>
    <x:row r="426">
      <x:c r="A426" s="2"/>
      <x:c r="B426" s="2"/>
      <x:c r="C426" s="2"/>
      <x:c r="D426" s="2"/>
      <x:c r="E426" s="2"/>
      <x:c r="F426" s="2"/>
      <x:c r="G426" s="2"/>
      <x:c r="H426" s="17" t="n">
        <x:v>422</x:v>
      </x:c>
    </x:row>
    <x:row r="427">
      <x:c r="A427" s="2"/>
      <x:c r="B427" s="2"/>
      <x:c r="C427" s="2"/>
      <x:c r="D427" s="2"/>
      <x:c r="E427" s="2"/>
      <x:c r="F427" s="2"/>
      <x:c r="G427" s="2"/>
      <x:c r="H427" s="17" t="n">
        <x:v>423</x:v>
      </x:c>
    </x:row>
    <x:row r="428">
      <x:c r="A428" s="2"/>
      <x:c r="B428" s="2"/>
      <x:c r="C428" s="2"/>
      <x:c r="D428" s="2"/>
      <x:c r="E428" s="2"/>
      <x:c r="F428" s="2"/>
      <x:c r="G428" s="2"/>
      <x:c r="H428" s="17" t="n">
        <x:v>424</x:v>
      </x:c>
    </x:row>
    <x:row r="429">
      <x:c r="A429" s="2"/>
      <x:c r="B429" s="2"/>
      <x:c r="C429" s="2"/>
      <x:c r="D429" s="2"/>
      <x:c r="E429" s="2"/>
      <x:c r="F429" s="2"/>
      <x:c r="G429" s="2"/>
      <x:c r="H429" s="17" t="n">
        <x:v>425</x:v>
      </x:c>
    </x:row>
    <x:row r="430">
      <x:c r="A430" s="2"/>
      <x:c r="B430" s="2"/>
      <x:c r="C430" s="2"/>
      <x:c r="D430" s="2"/>
      <x:c r="E430" s="2"/>
      <x:c r="F430" s="2"/>
      <x:c r="G430" s="2"/>
      <x:c r="H430" s="17" t="n">
        <x:v>426</x:v>
      </x:c>
    </x:row>
    <x:row r="431">
      <x:c r="A431" s="2"/>
      <x:c r="B431" s="2"/>
      <x:c r="C431" s="2"/>
      <x:c r="D431" s="2"/>
      <x:c r="E431" s="2"/>
      <x:c r="F431" s="2"/>
      <x:c r="G431" s="2"/>
      <x:c r="H431" s="17" t="n">
        <x:v>427</x:v>
      </x:c>
    </x:row>
    <x:row r="432">
      <x:c r="A432" s="2"/>
      <x:c r="B432" s="2"/>
      <x:c r="C432" s="2"/>
      <x:c r="D432" s="2"/>
      <x:c r="E432" s="2"/>
      <x:c r="F432" s="2"/>
      <x:c r="G432" s="2"/>
      <x:c r="H432" s="17" t="n">
        <x:v>428</x:v>
      </x:c>
    </x:row>
    <x:row r="433">
      <x:c r="A433" s="2"/>
      <x:c r="B433" s="2"/>
      <x:c r="C433" s="2"/>
      <x:c r="D433" s="2"/>
      <x:c r="E433" s="2"/>
      <x:c r="F433" s="2"/>
      <x:c r="G433" s="2"/>
      <x:c r="H433" s="17" t="n">
        <x:v>429</x:v>
      </x:c>
    </x:row>
    <x:row r="434">
      <x:c r="A434" s="2"/>
      <x:c r="B434" s="2"/>
      <x:c r="C434" s="2"/>
      <x:c r="D434" s="2"/>
      <x:c r="E434" s="2"/>
      <x:c r="F434" s="2"/>
      <x:c r="G434" s="2"/>
      <x:c r="H434" s="17" t="n">
        <x:v>430</x:v>
      </x:c>
    </x:row>
    <x:row r="435">
      <x:c r="A435" s="2"/>
      <x:c r="B435" s="2"/>
      <x:c r="C435" s="2"/>
      <x:c r="D435" s="2"/>
      <x:c r="E435" s="2"/>
      <x:c r="F435" s="2"/>
      <x:c r="G435" s="2"/>
      <x:c r="H435" s="17" t="n">
        <x:v>431</x:v>
      </x:c>
    </x:row>
    <x:row r="436">
      <x:c r="A436" s="2"/>
      <x:c r="B436" s="2"/>
      <x:c r="C436" s="2"/>
      <x:c r="D436" s="2"/>
      <x:c r="E436" s="2"/>
      <x:c r="F436" s="2"/>
      <x:c r="G436" s="2"/>
      <x:c r="H436" s="17" t="n">
        <x:v>432</x:v>
      </x:c>
    </x:row>
    <x:row r="437">
      <x:c r="A437" s="2"/>
      <x:c r="B437" s="2"/>
      <x:c r="C437" s="2"/>
      <x:c r="D437" s="2"/>
      <x:c r="E437" s="2"/>
      <x:c r="F437" s="2"/>
      <x:c r="G437" s="2"/>
      <x:c r="H437" s="17" t="n">
        <x:v>433</x:v>
      </x:c>
    </x:row>
    <x:row r="438">
      <x:c r="A438" s="2"/>
      <x:c r="B438" s="2"/>
      <x:c r="C438" s="2"/>
      <x:c r="D438" s="2"/>
      <x:c r="E438" s="2"/>
      <x:c r="F438" s="2"/>
      <x:c r="G438" s="2"/>
      <x:c r="H438" s="17" t="n">
        <x:v>434</x:v>
      </x:c>
    </x:row>
    <x:row r="439">
      <x:c r="A439" s="2"/>
      <x:c r="B439" s="2"/>
      <x:c r="C439" s="2"/>
      <x:c r="D439" s="2"/>
      <x:c r="E439" s="2"/>
      <x:c r="F439" s="2"/>
      <x:c r="G439" s="2"/>
      <x:c r="H439" s="17" t="n">
        <x:v>435</x:v>
      </x:c>
    </x:row>
    <x:row r="440">
      <x:c r="A440" s="2"/>
      <x:c r="B440" s="2"/>
      <x:c r="C440" s="2"/>
      <x:c r="D440" s="2"/>
      <x:c r="E440" s="2"/>
      <x:c r="F440" s="2"/>
      <x:c r="G440" s="2"/>
      <x:c r="H440" s="17" t="n">
        <x:v>436</x:v>
      </x:c>
    </x:row>
    <x:row r="441">
      <x:c r="A441" s="2"/>
      <x:c r="B441" s="2"/>
      <x:c r="C441" s="2"/>
      <x:c r="D441" s="2"/>
      <x:c r="E441" s="2"/>
      <x:c r="F441" s="2"/>
      <x:c r="G441" s="2"/>
      <x:c r="H441" s="17" t="n">
        <x:v>437</x:v>
      </x:c>
    </x:row>
    <x:row r="442">
      <x:c r="A442" s="2"/>
      <x:c r="B442" s="2"/>
      <x:c r="C442" s="2"/>
      <x:c r="D442" s="2"/>
      <x:c r="E442" s="2"/>
      <x:c r="F442" s="2"/>
      <x:c r="G442" s="2"/>
      <x:c r="H442" s="17" t="n">
        <x:v>438</x:v>
      </x:c>
    </x:row>
    <x:row r="443">
      <x:c r="A443" s="2"/>
      <x:c r="B443" s="2"/>
      <x:c r="C443" s="2"/>
      <x:c r="D443" s="2"/>
      <x:c r="E443" s="2"/>
      <x:c r="F443" s="2"/>
      <x:c r="G443" s="2"/>
      <x:c r="H443" s="17" t="n">
        <x:v>439</x:v>
      </x:c>
    </x:row>
    <x:row r="444">
      <x:c r="A444" s="2"/>
      <x:c r="B444" s="2"/>
      <x:c r="C444" s="2"/>
      <x:c r="D444" s="2"/>
      <x:c r="E444" s="2"/>
      <x:c r="F444" s="2"/>
      <x:c r="G444" s="2"/>
      <x:c r="H444" s="17" t="n">
        <x:v>440</x:v>
      </x:c>
    </x:row>
    <x:row r="445">
      <x:c r="A445" s="2"/>
      <x:c r="B445" s="2"/>
      <x:c r="C445" s="2"/>
      <x:c r="D445" s="2"/>
      <x:c r="E445" s="2"/>
      <x:c r="F445" s="2"/>
      <x:c r="G445" s="2"/>
      <x:c r="H445" s="17" t="n">
        <x:v>441</x:v>
      </x:c>
    </x:row>
    <x:row r="446">
      <x:c r="A446" s="2"/>
      <x:c r="B446" s="2"/>
      <x:c r="C446" s="2"/>
      <x:c r="D446" s="2"/>
      <x:c r="E446" s="2"/>
      <x:c r="F446" s="2"/>
      <x:c r="G446" s="2"/>
      <x:c r="H446" s="17" t="n">
        <x:v>442</x:v>
      </x:c>
    </x:row>
    <x:row r="447">
      <x:c r="A447" s="2"/>
      <x:c r="B447" s="2"/>
      <x:c r="C447" s="2"/>
      <x:c r="D447" s="2"/>
      <x:c r="E447" s="2"/>
      <x:c r="F447" s="2"/>
      <x:c r="G447" s="2"/>
      <x:c r="H447" s="17" t="n">
        <x:v>443</x:v>
      </x:c>
    </x:row>
    <x:row r="448">
      <x:c r="A448" s="2"/>
      <x:c r="B448" s="2"/>
      <x:c r="C448" s="2"/>
      <x:c r="D448" s="2"/>
      <x:c r="E448" s="2"/>
      <x:c r="F448" s="2"/>
      <x:c r="G448" s="2"/>
      <x:c r="H448" s="17" t="n">
        <x:v>444</x:v>
      </x:c>
    </x:row>
    <x:row r="449">
      <x:c r="A449" s="2"/>
      <x:c r="B449" s="2"/>
      <x:c r="C449" s="2"/>
      <x:c r="D449" s="2"/>
      <x:c r="E449" s="2"/>
      <x:c r="F449" s="2"/>
      <x:c r="G449" s="2"/>
      <x:c r="H449" s="17" t="n">
        <x:v>445</x:v>
      </x:c>
    </x:row>
    <x:row r="450">
      <x:c r="A450" s="2"/>
      <x:c r="B450" s="2"/>
      <x:c r="C450" s="2"/>
      <x:c r="D450" s="2"/>
      <x:c r="E450" s="2"/>
      <x:c r="F450" s="2"/>
      <x:c r="G450" s="2"/>
      <x:c r="H450" s="17" t="n">
        <x:v>446</x:v>
      </x:c>
    </x:row>
    <x:row r="451">
      <x:c r="A451" s="2"/>
      <x:c r="B451" s="2"/>
      <x:c r="C451" s="2"/>
      <x:c r="D451" s="2"/>
      <x:c r="E451" s="2"/>
      <x:c r="F451" s="2"/>
      <x:c r="G451" s="2"/>
      <x:c r="H451" s="17" t="n">
        <x:v>447</x:v>
      </x:c>
    </x:row>
    <x:row r="452">
      <x:c r="A452" s="2"/>
      <x:c r="B452" s="2"/>
      <x:c r="C452" s="2"/>
      <x:c r="D452" s="2"/>
      <x:c r="E452" s="2"/>
      <x:c r="F452" s="2"/>
      <x:c r="G452" s="2"/>
      <x:c r="H452" s="17" t="n">
        <x:v>448</x:v>
      </x:c>
    </x:row>
    <x:row r="453">
      <x:c r="A453" s="2"/>
      <x:c r="B453" s="2"/>
      <x:c r="C453" s="2"/>
      <x:c r="D453" s="2"/>
      <x:c r="E453" s="2"/>
      <x:c r="F453" s="2"/>
      <x:c r="G453" s="2"/>
      <x:c r="H453" s="17" t="n">
        <x:v>449</x:v>
      </x:c>
    </x:row>
    <x:row r="454">
      <x:c r="A454" s="2"/>
      <x:c r="B454" s="2"/>
      <x:c r="C454" s="2"/>
      <x:c r="D454" s="2"/>
      <x:c r="E454" s="2"/>
      <x:c r="F454" s="2"/>
      <x:c r="G454" s="2"/>
      <x:c r="H454" s="17" t="n">
        <x:v>450</x:v>
      </x:c>
    </x:row>
    <x:row r="455">
      <x:c r="A455" s="2"/>
      <x:c r="B455" s="2"/>
      <x:c r="C455" s="2"/>
      <x:c r="D455" s="2"/>
      <x:c r="E455" s="2"/>
      <x:c r="F455" s="2"/>
      <x:c r="G455" s="2"/>
      <x:c r="H455" s="17" t="n">
        <x:v>451</x:v>
      </x:c>
    </x:row>
    <x:row r="456">
      <x:c r="A456" s="2"/>
      <x:c r="B456" s="2"/>
      <x:c r="C456" s="2"/>
      <x:c r="D456" s="2"/>
      <x:c r="E456" s="2"/>
      <x:c r="F456" s="2"/>
      <x:c r="G456" s="2"/>
      <x:c r="H456" s="17" t="n">
        <x:v>452</x:v>
      </x:c>
    </x:row>
    <x:row r="457">
      <x:c r="A457" s="2"/>
      <x:c r="B457" s="2"/>
      <x:c r="C457" s="2"/>
      <x:c r="D457" s="2"/>
      <x:c r="E457" s="2"/>
      <x:c r="F457" s="2"/>
      <x:c r="G457" s="2"/>
      <x:c r="H457" s="17" t="n">
        <x:v>453</x:v>
      </x:c>
    </x:row>
    <x:row r="458">
      <x:c r="A458" s="2"/>
      <x:c r="B458" s="2"/>
      <x:c r="C458" s="2"/>
      <x:c r="D458" s="2"/>
      <x:c r="E458" s="2"/>
      <x:c r="F458" s="2"/>
      <x:c r="G458" s="2"/>
      <x:c r="H458" s="17" t="n">
        <x:v>454</x:v>
      </x:c>
    </x:row>
    <x:row r="459">
      <x:c r="A459" s="2"/>
      <x:c r="B459" s="2"/>
      <x:c r="C459" s="2"/>
      <x:c r="D459" s="2"/>
      <x:c r="E459" s="2"/>
      <x:c r="F459" s="2"/>
      <x:c r="G459" s="2"/>
      <x:c r="H459" s="17" t="n">
        <x:v>455</x:v>
      </x:c>
    </x:row>
    <x:row r="460">
      <x:c r="A460" s="2"/>
      <x:c r="B460" s="2"/>
      <x:c r="C460" s="2"/>
      <x:c r="D460" s="2"/>
      <x:c r="E460" s="2"/>
      <x:c r="F460" s="2"/>
      <x:c r="G460" s="2"/>
      <x:c r="H460" s="17" t="n">
        <x:v>456</x:v>
      </x:c>
    </x:row>
    <x:row r="461">
      <x:c r="A461" s="2"/>
      <x:c r="B461" s="2"/>
      <x:c r="C461" s="2"/>
      <x:c r="D461" s="2"/>
      <x:c r="E461" s="2"/>
      <x:c r="F461" s="2"/>
      <x:c r="G461" s="2"/>
      <x:c r="H461" s="17" t="n">
        <x:v>457</x:v>
      </x:c>
    </x:row>
    <x:row r="462">
      <x:c r="A462" s="2"/>
      <x:c r="B462" s="2"/>
      <x:c r="C462" s="2"/>
      <x:c r="D462" s="2"/>
      <x:c r="E462" s="2"/>
      <x:c r="F462" s="2"/>
      <x:c r="G462" s="2"/>
      <x:c r="H462" s="17" t="n">
        <x:v>458</x:v>
      </x:c>
    </x:row>
    <x:row r="463">
      <x:c r="A463" s="2"/>
      <x:c r="B463" s="2"/>
      <x:c r="C463" s="2"/>
      <x:c r="D463" s="2"/>
      <x:c r="E463" s="2"/>
      <x:c r="F463" s="2"/>
      <x:c r="G463" s="2"/>
      <x:c r="H463" s="17" t="n">
        <x:v>459</x:v>
      </x:c>
    </x:row>
    <x:row r="464">
      <x:c r="A464" s="2"/>
      <x:c r="B464" s="2"/>
      <x:c r="C464" s="2"/>
      <x:c r="D464" s="2"/>
      <x:c r="E464" s="2"/>
      <x:c r="F464" s="2"/>
      <x:c r="G464" s="2"/>
      <x:c r="H464" s="17" t="n">
        <x:v>460</x:v>
      </x:c>
    </x:row>
    <x:row r="465">
      <x:c r="A465" s="2"/>
      <x:c r="B465" s="2"/>
      <x:c r="C465" s="2"/>
      <x:c r="D465" s="2"/>
      <x:c r="E465" s="2"/>
      <x:c r="F465" s="2"/>
      <x:c r="G465" s="2"/>
      <x:c r="H465" s="17" t="n">
        <x:v>461</x:v>
      </x:c>
    </x:row>
    <x:row r="466">
      <x:c r="A466" s="2"/>
      <x:c r="B466" s="2"/>
      <x:c r="C466" s="2"/>
      <x:c r="D466" s="2"/>
      <x:c r="E466" s="2"/>
      <x:c r="F466" s="2"/>
      <x:c r="G466" s="2"/>
      <x:c r="H466" s="17" t="n">
        <x:v>462</x:v>
      </x:c>
    </x:row>
    <x:row r="467">
      <x:c r="A467" s="2"/>
      <x:c r="B467" s="2"/>
      <x:c r="C467" s="2"/>
      <x:c r="D467" s="2"/>
      <x:c r="E467" s="2"/>
      <x:c r="F467" s="2"/>
      <x:c r="G467" s="2"/>
      <x:c r="H467" s="17" t="n">
        <x:v>463</x:v>
      </x:c>
    </x:row>
    <x:row r="468">
      <x:c r="A468" s="2"/>
      <x:c r="B468" s="2"/>
      <x:c r="C468" s="2"/>
      <x:c r="D468" s="2"/>
      <x:c r="E468" s="2"/>
      <x:c r="F468" s="2"/>
      <x:c r="G468" s="2"/>
      <x:c r="H468" s="17" t="n">
        <x:v>464</x:v>
      </x:c>
    </x:row>
    <x:row r="469">
      <x:c r="A469" s="2"/>
      <x:c r="B469" s="2"/>
      <x:c r="C469" s="2"/>
      <x:c r="D469" s="2"/>
      <x:c r="E469" s="2"/>
      <x:c r="F469" s="2"/>
      <x:c r="G469" s="2"/>
      <x:c r="H469" s="17" t="n">
        <x:v>465</x:v>
      </x:c>
    </x:row>
    <x:row r="470">
      <x:c r="A470" s="2"/>
      <x:c r="B470" s="2"/>
      <x:c r="C470" s="2"/>
      <x:c r="D470" s="2"/>
      <x:c r="E470" s="2"/>
      <x:c r="F470" s="2"/>
      <x:c r="G470" s="2"/>
      <x:c r="H470" s="17" t="n">
        <x:v>466</x:v>
      </x:c>
    </x:row>
    <x:row r="471">
      <x:c r="A471" s="2"/>
      <x:c r="B471" s="2"/>
      <x:c r="C471" s="2"/>
      <x:c r="D471" s="2"/>
      <x:c r="E471" s="2"/>
      <x:c r="F471" s="2"/>
      <x:c r="G471" s="2"/>
      <x:c r="H471" s="17" t="n">
        <x:v>467</x:v>
      </x:c>
    </x:row>
    <x:row r="472">
      <x:c r="A472" s="2"/>
      <x:c r="B472" s="2"/>
      <x:c r="C472" s="2"/>
      <x:c r="D472" s="2"/>
      <x:c r="E472" s="2"/>
      <x:c r="F472" s="2"/>
      <x:c r="G472" s="2"/>
      <x:c r="H472" s="17" t="n">
        <x:v>468</x:v>
      </x:c>
    </x:row>
    <x:row r="473">
      <x:c r="A473" s="2"/>
      <x:c r="B473" s="2"/>
      <x:c r="C473" s="2"/>
      <x:c r="D473" s="2"/>
      <x:c r="E473" s="2"/>
      <x:c r="F473" s="2"/>
      <x:c r="G473" s="2"/>
      <x:c r="H473" s="17" t="n">
        <x:v>469</x:v>
      </x:c>
    </x:row>
    <x:row r="474">
      <x:c r="A474" s="2"/>
      <x:c r="B474" s="2"/>
      <x:c r="C474" s="2"/>
      <x:c r="D474" s="2"/>
      <x:c r="E474" s="2"/>
      <x:c r="F474" s="2"/>
      <x:c r="G474" s="2"/>
      <x:c r="H474" s="17" t="n">
        <x:v>470</x:v>
      </x:c>
    </x:row>
    <x:row r="475">
      <x:c r="A475" s="2"/>
      <x:c r="B475" s="2"/>
      <x:c r="C475" s="2"/>
      <x:c r="D475" s="2"/>
      <x:c r="E475" s="2"/>
      <x:c r="F475" s="2"/>
      <x:c r="G475" s="2"/>
      <x:c r="H475" s="17" t="n">
        <x:v>471</x:v>
      </x:c>
    </x:row>
    <x:row r="476">
      <x:c r="A476" s="2"/>
      <x:c r="B476" s="2"/>
      <x:c r="C476" s="2"/>
      <x:c r="D476" s="2"/>
      <x:c r="E476" s="2"/>
      <x:c r="F476" s="2"/>
      <x:c r="G476" s="2"/>
      <x:c r="H476" s="17" t="n">
        <x:v>472</x:v>
      </x:c>
    </x:row>
    <x:row r="477">
      <x:c r="A477" s="2"/>
      <x:c r="B477" s="2"/>
      <x:c r="C477" s="2"/>
      <x:c r="D477" s="2"/>
      <x:c r="E477" s="2"/>
      <x:c r="F477" s="2"/>
      <x:c r="G477" s="2"/>
      <x:c r="H477" s="17" t="n">
        <x:v>473</x:v>
      </x:c>
    </x:row>
    <x:row r="478">
      <x:c r="A478" s="2"/>
      <x:c r="B478" s="2"/>
      <x:c r="C478" s="2"/>
      <x:c r="D478" s="2"/>
      <x:c r="E478" s="2"/>
      <x:c r="F478" s="2"/>
      <x:c r="G478" s="2"/>
      <x:c r="H478" s="17" t="n">
        <x:v>474</x:v>
      </x:c>
    </x:row>
    <x:row r="479">
      <x:c r="A479" s="2"/>
      <x:c r="B479" s="2"/>
      <x:c r="C479" s="2"/>
      <x:c r="D479" s="2"/>
      <x:c r="E479" s="2"/>
      <x:c r="F479" s="2"/>
      <x:c r="G479" s="2"/>
      <x:c r="H479" s="17" t="n">
        <x:v>475</x:v>
      </x:c>
    </x:row>
    <x:row r="480">
      <x:c r="A480" s="2"/>
      <x:c r="B480" s="2"/>
      <x:c r="C480" s="2"/>
      <x:c r="D480" s="2"/>
      <x:c r="E480" s="2"/>
      <x:c r="F480" s="2"/>
      <x:c r="G480" s="2"/>
      <x:c r="H480" s="17" t="n">
        <x:v>476</x:v>
      </x:c>
    </x:row>
    <x:row r="481">
      <x:c r="A481" s="2"/>
      <x:c r="B481" s="2"/>
      <x:c r="C481" s="2"/>
      <x:c r="D481" s="2"/>
      <x:c r="E481" s="2"/>
      <x:c r="F481" s="2"/>
      <x:c r="G481" s="2"/>
      <x:c r="H481" s="17" t="n">
        <x:v>477</x:v>
      </x:c>
    </x:row>
    <x:row r="482">
      <x:c r="A482" s="2"/>
      <x:c r="B482" s="2"/>
      <x:c r="C482" s="2"/>
      <x:c r="D482" s="2"/>
      <x:c r="E482" s="2"/>
      <x:c r="F482" s="2"/>
      <x:c r="G482" s="2"/>
      <x:c r="H482" s="17" t="n">
        <x:v>478</x:v>
      </x:c>
    </x:row>
    <x:row r="483">
      <x:c r="A483" s="2"/>
      <x:c r="B483" s="2"/>
      <x:c r="C483" s="2"/>
      <x:c r="D483" s="2"/>
      <x:c r="E483" s="2"/>
      <x:c r="F483" s="2"/>
      <x:c r="G483" s="2"/>
      <x:c r="H483" s="17" t="n">
        <x:v>479</x:v>
      </x:c>
    </x:row>
    <x:row r="484">
      <x:c r="A484" s="2"/>
      <x:c r="B484" s="2"/>
      <x:c r="C484" s="2"/>
      <x:c r="D484" s="2"/>
      <x:c r="E484" s="2"/>
      <x:c r="F484" s="2"/>
      <x:c r="G484" s="2"/>
      <x:c r="H484" s="17" t="n">
        <x:v>480</x:v>
      </x:c>
    </x:row>
    <x:row r="485">
      <x:c r="A485" s="2"/>
      <x:c r="B485" s="2"/>
      <x:c r="C485" s="2"/>
      <x:c r="D485" s="2"/>
      <x:c r="E485" s="2"/>
      <x:c r="F485" s="2"/>
      <x:c r="G485" s="2"/>
      <x:c r="H485" s="17" t="n">
        <x:v>481</x:v>
      </x:c>
    </x:row>
    <x:row r="486">
      <x:c r="A486" s="2"/>
      <x:c r="B486" s="2"/>
      <x:c r="C486" s="2"/>
      <x:c r="D486" s="2"/>
      <x:c r="E486" s="2"/>
      <x:c r="F486" s="2"/>
      <x:c r="G486" s="2"/>
      <x:c r="H486" s="17" t="n">
        <x:v>482</x:v>
      </x:c>
    </x:row>
    <x:row r="487">
      <x:c r="A487" s="2"/>
      <x:c r="B487" s="2"/>
      <x:c r="C487" s="2"/>
      <x:c r="D487" s="2"/>
      <x:c r="E487" s="2"/>
      <x:c r="F487" s="2"/>
      <x:c r="G487" s="2"/>
      <x:c r="H487" s="17" t="n">
        <x:v>483</x:v>
      </x:c>
    </x:row>
    <x:row r="488">
      <x:c r="A488" s="2"/>
      <x:c r="B488" s="2"/>
      <x:c r="C488" s="2"/>
      <x:c r="D488" s="2"/>
      <x:c r="E488" s="2"/>
      <x:c r="F488" s="2"/>
      <x:c r="G488" s="2"/>
      <x:c r="H488" s="17" t="n">
        <x:v>484</x:v>
      </x:c>
    </x:row>
    <x:row r="489">
      <x:c r="A489" s="2"/>
      <x:c r="B489" s="2"/>
      <x:c r="C489" s="2"/>
      <x:c r="D489" s="2"/>
      <x:c r="E489" s="2"/>
      <x:c r="F489" s="2"/>
      <x:c r="G489" s="2"/>
      <x:c r="H489" s="17" t="n">
        <x:v>485</x:v>
      </x:c>
    </x:row>
    <x:row r="490">
      <x:c r="A490" s="2"/>
      <x:c r="B490" s="2"/>
      <x:c r="C490" s="2"/>
      <x:c r="D490" s="2"/>
      <x:c r="E490" s="2"/>
      <x:c r="F490" s="2"/>
      <x:c r="G490" s="2"/>
      <x:c r="H490" s="17" t="n">
        <x:v>486</x:v>
      </x:c>
    </x:row>
    <x:row r="491">
      <x:c r="A491" s="2"/>
      <x:c r="B491" s="2"/>
      <x:c r="C491" s="2"/>
      <x:c r="D491" s="2"/>
      <x:c r="E491" s="2"/>
      <x:c r="F491" s="2"/>
      <x:c r="G491" s="2"/>
      <x:c r="H491" s="17" t="n">
        <x:v>487</x:v>
      </x:c>
    </x:row>
    <x:row r="492">
      <x:c r="A492" s="2"/>
      <x:c r="B492" s="2"/>
      <x:c r="C492" s="2"/>
      <x:c r="D492" s="2"/>
      <x:c r="E492" s="2"/>
      <x:c r="F492" s="2"/>
      <x:c r="G492" s="2"/>
      <x:c r="H492" s="17" t="n">
        <x:v>488</x:v>
      </x:c>
    </x:row>
    <x:row r="493">
      <x:c r="A493" s="2"/>
      <x:c r="B493" s="2"/>
      <x:c r="C493" s="2"/>
      <x:c r="D493" s="2"/>
      <x:c r="E493" s="2"/>
      <x:c r="F493" s="2"/>
      <x:c r="G493" s="2"/>
      <x:c r="H493" s="17" t="n">
        <x:v>489</x:v>
      </x:c>
    </x:row>
    <x:row r="494">
      <x:c r="A494" s="2"/>
      <x:c r="B494" s="2"/>
      <x:c r="C494" s="2"/>
      <x:c r="D494" s="2"/>
      <x:c r="E494" s="2"/>
      <x:c r="F494" s="2"/>
      <x:c r="G494" s="2"/>
      <x:c r="H494" s="17" t="n">
        <x:v>490</x:v>
      </x:c>
    </x:row>
    <x:row r="495">
      <x:c r="A495" s="2"/>
      <x:c r="B495" s="2"/>
      <x:c r="C495" s="2"/>
      <x:c r="D495" s="2"/>
      <x:c r="E495" s="2"/>
      <x:c r="F495" s="2"/>
      <x:c r="G495" s="2"/>
      <x:c r="H495" s="17" t="n">
        <x:v>491</x:v>
      </x:c>
    </x:row>
    <x:row r="496">
      <x:c r="A496" s="2"/>
      <x:c r="B496" s="2"/>
      <x:c r="C496" s="2"/>
      <x:c r="D496" s="2"/>
      <x:c r="E496" s="2"/>
      <x:c r="F496" s="2"/>
      <x:c r="G496" s="2"/>
      <x:c r="H496" s="17" t="n">
        <x:v>492</x:v>
      </x:c>
    </x:row>
    <x:row r="497">
      <x:c r="A497" s="2"/>
      <x:c r="B497" s="2"/>
      <x:c r="C497" s="2"/>
      <x:c r="D497" s="2"/>
      <x:c r="E497" s="2"/>
      <x:c r="F497" s="2"/>
      <x:c r="G497" s="2"/>
      <x:c r="H497" s="17" t="n">
        <x:v>493</x:v>
      </x:c>
    </x:row>
    <x:row r="498">
      <x:c r="A498" s="2"/>
      <x:c r="B498" s="2"/>
      <x:c r="C498" s="2"/>
      <x:c r="D498" s="2"/>
      <x:c r="E498" s="2"/>
      <x:c r="F498" s="2"/>
      <x:c r="G498" s="2"/>
      <x:c r="H498" s="17" t="n">
        <x:v>494</x:v>
      </x:c>
    </x:row>
    <x:row r="499">
      <x:c r="A499" s="2"/>
      <x:c r="B499" s="2"/>
      <x:c r="C499" s="2"/>
      <x:c r="D499" s="2"/>
      <x:c r="E499" s="2"/>
      <x:c r="F499" s="2"/>
      <x:c r="G499" s="2"/>
      <x:c r="H499" s="17" t="n">
        <x:v>495</x:v>
      </x:c>
    </x:row>
    <x:row r="500">
      <x:c r="A500" s="2"/>
      <x:c r="B500" s="2"/>
      <x:c r="C500" s="2"/>
      <x:c r="D500" s="2"/>
      <x:c r="E500" s="2"/>
      <x:c r="F500" s="2"/>
      <x:c r="G500" s="2"/>
      <x:c r="H500" s="17" t="n">
        <x:v>496</x:v>
      </x:c>
    </x:row>
    <x:row r="501">
      <x:c r="A501" s="2"/>
      <x:c r="B501" s="2"/>
      <x:c r="C501" s="2"/>
      <x:c r="D501" s="2"/>
      <x:c r="E501" s="2"/>
      <x:c r="F501" s="2"/>
      <x:c r="G501" s="2"/>
      <x:c r="H501" s="17" t="n">
        <x:v>497</x:v>
      </x:c>
    </x:row>
    <x:row r="502">
      <x:c r="A502" s="2"/>
      <x:c r="B502" s="2"/>
      <x:c r="C502" s="2"/>
      <x:c r="D502" s="2"/>
      <x:c r="E502" s="2"/>
      <x:c r="F502" s="2"/>
      <x:c r="G502" s="2"/>
      <x:c r="H502" s="17" t="n">
        <x:v>498</x:v>
      </x:c>
    </x:row>
    <x:row r="503">
      <x:c r="A503" s="2"/>
      <x:c r="B503" s="2"/>
      <x:c r="C503" s="2"/>
      <x:c r="D503" s="2"/>
      <x:c r="E503" s="2"/>
      <x:c r="F503" s="2"/>
      <x:c r="G503" s="2"/>
      <x:c r="H503" s="17" t="n">
        <x:v>499</x:v>
      </x:c>
    </x:row>
    <x:row r="504">
      <x:c r="A504" s="2"/>
      <x:c r="B504" s="2"/>
      <x:c r="C504" s="2"/>
      <x:c r="D504" s="2"/>
      <x:c r="E504" s="2"/>
      <x:c r="F504" s="2"/>
      <x:c r="G504" s="2"/>
      <x:c r="H504" s="17" t="n">
        <x:v>500</x:v>
      </x:c>
    </x:row>
  </x:sheetData>
  <x:mergeCells>
    <x:mergeCell ref="D1:F2"/>
    <x:mergeCell ref="A4:F4"/>
    <x:mergeCell ref="A5:F5"/>
    <x:mergeCell ref="A6:F6"/>
    <x:mergeCell ref="A8:F8"/>
    <x:mergeCell ref="A9:F9"/>
    <x:mergeCell ref="A10:F10"/>
    <x:mergeCell ref="A11:F11"/>
    <x:mergeCell ref="A12:F12"/>
    <x:mergeCell ref="A13:F13"/>
    <x:mergeCell ref="A15:F15"/>
    <x:mergeCell ref="A16:F16"/>
    <x:mergeCell ref="A17:F17"/>
    <x:mergeCell ref="A18:F18"/>
    <x:mergeCell ref="A20:F20"/>
    <x:mergeCell ref="A21:F21"/>
    <x:mergeCell ref="A22:F22"/>
    <x:mergeCell ref="A23:F23"/>
    <x:mergeCell ref="A24:F24"/>
    <x:mergeCell ref="A25:F25"/>
    <x:mergeCell ref="A27:F27"/>
    <x:mergeCell ref="A28:F28"/>
    <x:mergeCell ref="A29:F29"/>
    <x:mergeCell ref="A30:F30"/>
    <x:mergeCell ref="A31:F31"/>
  </x:mergeCells>
  <x:pageMargins left="0.7" right="0.7" top="0.75" bottom="0.75" header="0.3" footer="0.3"/>
  <x:drawing xmlns:r="http://schemas.openxmlformats.org/officeDocument/2006/relationships" r:id="R4f43224e050c45d4"/>
</x:worksheet>
</file>

<file path=xl/worksheets/sheet4.xml><?xml version="1.0" encoding="utf-8"?>
<x:worksheet xmlns:x="http://schemas.openxmlformats.org/spreadsheetml/2006/main">
  <x:sheetPr>
    <x:tabColor rgb="FFA5A9AC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8.75" hidden="0" customWidth="1"/>
    <x:col min="2" max="2" width="13.130000114440918" hidden="0" customWidth="1"/>
    <x:col min="3" max="3" width="30" hidden="0" customWidth="1"/>
    <x:col min="4" max="4" width="10.630000114440918" hidden="0" customWidth="1"/>
    <x:col min="5" max="5" width="19.3799991607666" hidden="0" customWidth="1"/>
    <x:col min="6" max="6" width="23.75" hidden="0" customWidth="1"/>
    <x:col min="7" max="7" width="31.25" hidden="0" customWidth="1"/>
    <x:col min="8" max="8" width="19.3799991607666" hidden="0" customWidth="1"/>
    <x:col min="9" max="9" width="23.75" hidden="0" customWidth="1"/>
    <x:col min="10" max="10" width="31.25" hidden="0" customWidth="1"/>
    <x:col min="11" max="11" width="19.3799991607666" hidden="0" customWidth="1"/>
    <x:col min="12" max="12" width="30" hidden="0" customWidth="1"/>
  </x:cols>
  <x:sheetData>
    <x:row r="1" ht="36" customHeight="1">
      <x:c r="A1" s="22"/>
      <x:c r="B1" s="22"/>
      <x:c r="C1" s="22"/>
      <x:c r="D1" s="22"/>
      <x:c r="E1" s="22"/>
      <x:c r="F1" s="22"/>
      <x:c r="G1" s="22"/>
      <x:c r="H1" s="22"/>
      <x:c r="I1" s="5" t="str">
        <x:v>O V E R T A K E L S E</x:v>
      </x:c>
      <x:c r="J1" s="5"/>
      <x:c r="K1" s="5"/>
      <x:c r="L1" s="5"/>
    </x:row>
    <x:row r="2" ht="36" customHeight="1">
      <x:c r="A2" s="22"/>
      <x:c r="B2" s="22"/>
      <x:c r="C2" s="22"/>
      <x:c r="D2" s="22"/>
      <x:c r="E2" s="22"/>
      <x:c r="F2" s="22"/>
      <x:c r="G2" s="22"/>
      <x:c r="H2" s="22"/>
      <x:c r="I2" s="5"/>
      <x:c r="J2" s="5"/>
      <x:c r="K2" s="5"/>
      <x:c r="L2" s="5"/>
    </x:row>
    <x:row r="3" ht="9" customHeight="1">
      <x:c r="A3" s="21"/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</x:row>
    <x:row r="4" ht="35" customHeight="1">
      <x:c r="A4" s="24" t="str">
        <x:v>Kundeliste</x:v>
      </x:c>
      <x:c r="B4" s="24"/>
      <x:c r="C4" s="24"/>
      <x:c r="D4" s="24"/>
      <x:c r="E4" s="24"/>
      <x:c r="F4" s="24"/>
      <x:c r="G4" s="24"/>
      <x:c r="H4" s="24"/>
      <x:c r="I4" s="24"/>
      <x:c r="J4" s="24"/>
      <x:c r="K4" s="24"/>
      <x:c r="L4" s="24"/>
    </x:row>
    <x:row r="5" ht="24" customHeight="1">
      <x:c r="A5" s="25" t="str">
        <x:v>Fiktive eksempeldata · Dette arket importeres ikke</x:v>
      </x:c>
      <x:c r="B5" s="25"/>
      <x:c r="C5" s="25"/>
      <x:c r="D5" s="25"/>
      <x:c r="E5" s="25"/>
      <x:c r="F5" s="25"/>
      <x:c r="G5" s="25"/>
      <x:c r="H5" s="25"/>
      <x:c r="I5" s="25"/>
      <x:c r="J5" s="25"/>
      <x:c r="K5" s="25"/>
      <x:c r="L5" s="25"/>
    </x:row>
    <x:row r="6" ht="9" customHeight="1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</x:row>
    <x:row r="7" ht="29" customHeight="1">
      <x:c r="A7" s="26" t="str">
        <x:v>Prosjekt</x:v>
      </x:c>
      <x:c r="B7" s="28" t="str">
        <x:v>Solhagen</x:v>
      </x:c>
      <x:c r="C7" s="29"/>
      <x:c r="D7" s="30"/>
      <x:c r="E7" s="21"/>
      <x:c r="F7" s="26" t="str">
        <x:v>Antall leiligheter</x:v>
      </x:c>
      <x:c r="G7" s="34" t="n">
        <x:v>3</x:v>
      </x:c>
      <x:c r="H7" s="35" t="str">
        <x:v>Velg 30 eller 45, eller skriv inn ønsket antall (1–500).</x:v>
      </x:c>
      <x:c r="I7" s="35"/>
      <x:c r="J7" s="35"/>
      <x:c r="K7" s="35"/>
      <x:c r="L7" s="35"/>
    </x:row>
    <x:row r="8" ht="22" customHeight="1">
      <x:c r="A8" s="21"/>
      <x:c r="B8" s="21"/>
      <x:c r="C8" s="21"/>
      <x:c r="D8" s="21"/>
      <x:c r="E8" s="21"/>
      <x:c r="F8" s="21"/>
      <x:c r="G8" s="35" t="str">
        <x:f>IF(ISNUMBER($G$7),IF(AND($G$7&gt;=1,$G$7&lt;=500,$G$7=INT($G$7)),$G$7&amp;" leiligheter klargjort","Skriv et heltall fra 1 til 500"),"Skriv et heltall fra 1 til 500")</x:f>
        <x:v>3 leiligheter klargjort</x:v>
      </x:c>
      <x:c r="H8" s="35"/>
      <x:c r="I8" s="35"/>
      <x:c r="J8" s="35"/>
      <x:c r="K8" s="35"/>
      <x:c r="L8" s="35"/>
    </x:row>
    <x:row r="9" ht="24" customHeight="1">
      <x:c r="A9" s="35" t="str">
        <x:v>Leilighetsnummer kan endres, for eksempel 1, B-12 eller Hus 3.</x:v>
      </x:c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</x:row>
    <x:row r="10" ht="24" customHeight="1">
      <x:c r="A10" s="39" t="str">
        <x:v>Bolig</x:v>
      </x:c>
      <x:c r="B10" s="40"/>
      <x:c r="C10" s="40"/>
      <x:c r="D10" s="40"/>
      <x:c r="E10" s="41"/>
      <x:c r="F10" s="39" t="str">
        <x:v>Kunde 1</x:v>
      </x:c>
      <x:c r="G10" s="40"/>
      <x:c r="H10" s="41"/>
      <x:c r="I10" s="39" t="str">
        <x:v>Kunde 2</x:v>
      </x:c>
      <x:c r="J10" s="40"/>
      <x:c r="K10" s="41"/>
      <x:c r="L10" s="22"/>
    </x:row>
    <x:row r="11" ht="36" customHeight="1">
      <x:c r="A11" s="45" t="str">
        <x:v>Leilighetsnr. / bolig-ID</x:v>
      </x:c>
      <x:c r="B11" s="45" t="str">
        <x:v>H-nummer</x:v>
      </x:c>
      <x:c r="C11" s="45" t="str">
        <x:v>Adresse</x:v>
      </x:c>
      <x:c r="D11" s="45" t="str">
        <x:v>Postnr.</x:v>
      </x:c>
      <x:c r="E11" s="45" t="str">
        <x:v>Sted</x:v>
      </x:c>
      <x:c r="F11" s="45" t="str">
        <x:v>Navn</x:v>
      </x:c>
      <x:c r="G11" s="45" t="str">
        <x:v>E-post</x:v>
      </x:c>
      <x:c r="H11" s="45" t="str">
        <x:v>Telefon</x:v>
      </x:c>
      <x:c r="I11" s="45" t="str">
        <x:v>Navn</x:v>
      </x:c>
      <x:c r="J11" s="45" t="str">
        <x:v>E-post</x:v>
      </x:c>
      <x:c r="K11" s="45" t="str">
        <x:v>Telefon</x:v>
      </x:c>
      <x:c r="L11" s="45" t="str">
        <x:v>Merknad</x:v>
      </x:c>
    </x:row>
    <x:row r="12" ht="25" customHeight="1">
      <x:c r="A12" s="46" t="str">
        <x:v>1</x:v>
      </x:c>
      <x:c r="B12" s="46" t="str">
        <x:v>H0101</x:v>
      </x:c>
      <x:c r="C12" s="46" t="str">
        <x:v>Eksempelgata 12</x:v>
      </x:c>
      <x:c r="D12" s="46" t="str">
        <x:v>0000</x:v>
      </x:c>
      <x:c r="E12" s="46" t="str">
        <x:v>Eksempelby</x:v>
      </x:c>
      <x:c r="F12" s="46" t="str">
        <x:v>Kari Nordmann</x:v>
      </x:c>
      <x:c r="G12" s="46" t="str">
        <x:v>kari@example.com</x:v>
      </x:c>
      <x:c r="H12" s="46" t="str">
        <x:v>000 00 001</x:v>
      </x:c>
      <x:c r="I12" s="46" t="str">
        <x:v>Ola Nordmann</x:v>
      </x:c>
      <x:c r="J12" s="46" t="str">
        <x:v>ola@example.com</x:v>
      </x:c>
      <x:c r="K12" s="46" t="str">
        <x:v>000 00 002</x:v>
      </x:c>
      <x:c r="L12" s="46" t="str">
        <x:v>Fiktiv leilighet med to kjøpere.</x:v>
      </x:c>
    </x:row>
    <x:row r="13" ht="25" customHeight="1">
      <x:c r="A13" s="46" t="str">
        <x:v>B-12</x:v>
      </x:c>
      <x:c r="B13" s="46" t="str">
        <x:v>H0202</x:v>
      </x:c>
      <x:c r="C13" s="46" t="str">
        <x:v>Eksempelgata 14</x:v>
      </x:c>
      <x:c r="D13" s="46" t="str">
        <x:v>0000</x:v>
      </x:c>
      <x:c r="E13" s="46" t="str">
        <x:v>Eksempelby</x:v>
      </x:c>
      <x:c r="F13" s="46" t="str">
        <x:v>Anne Eksempel</x:v>
      </x:c>
      <x:c r="G13" s="46" t="str">
        <x:v>anne@example.com</x:v>
      </x:c>
      <x:c r="H13" s="46" t="str">
        <x:v>+47 000 00 003</x:v>
      </x:c>
      <x:c r="I13" s="46" t="str"/>
      <x:c r="J13" s="46" t="str"/>
      <x:c r="K13" s="46" t="str"/>
      <x:c r="L13" s="46" t="str">
        <x:v>Fiktiv leilighet med én kjøper.</x:v>
      </x:c>
    </x:row>
    <x:row r="14" ht="25" customHeight="1">
      <x:c r="A14" s="46" t="str">
        <x:v>Hus 3</x:v>
      </x:c>
      <x:c r="B14" s="46" t="str"/>
      <x:c r="C14" s="46" t="str">
        <x:v>Eksempelveien 3</x:v>
      </x:c>
      <x:c r="D14" s="46" t="str">
        <x:v>0000</x:v>
      </x:c>
      <x:c r="E14" s="46" t="str">
        <x:v>Eksempelby</x:v>
      </x:c>
      <x:c r="F14" s="46" t="str">
        <x:v>Per Eksempel</x:v>
      </x:c>
      <x:c r="G14" s="46" t="str">
        <x:v>per@example.com</x:v>
      </x:c>
      <x:c r="H14" s="46" t="str">
        <x:v>000 00 004</x:v>
      </x:c>
      <x:c r="I14" s="46" t="str"/>
      <x:c r="J14" s="46" t="str"/>
      <x:c r="K14" s="46" t="str"/>
      <x:c r="L14" s="46" t="str">
        <x:v>Fiktiv enebolig uten H-nummer.</x:v>
      </x:c>
    </x:row>
    <x:row r="15" ht="25" customHeight="1">
      <x:c r="A15" s="46" t="str">
        <x:f>IF(COUNTA(B15:L15)&gt;0,"4",IF(ISNUMBER($G$7),IF(AND($G$7&gt;=1,$G$7&lt;=500,$G$7=INT($G$7)),IF(4&lt;=$G$7,"4",""),""),""))</x:f>
      </x:c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</x:row>
    <x:row r="16" ht="25" customHeight="1">
      <x:c r="A16" s="46" t="str">
        <x:f>IF(COUNTA(B16:L16)&gt;0,"5",IF(ISNUMBER($G$7),IF(AND($G$7&gt;=1,$G$7&lt;=500,$G$7=INT($G$7)),IF(5&lt;=$G$7,"5",""),""),""))</x:f>
      </x:c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</x:row>
    <x:row r="17" ht="25" customHeight="1">
      <x:c r="A17" s="46" t="str">
        <x:f>IF(COUNTA(B17:L17)&gt;0,"6",IF(ISNUMBER($G$7),IF(AND($G$7&gt;=1,$G$7&lt;=500,$G$7=INT($G$7)),IF(6&lt;=$G$7,"6",""),""),""))</x:f>
      </x:c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</x:row>
    <x:row r="18" ht="25" customHeight="1">
      <x:c r="A18" s="46" t="str">
        <x:f>IF(COUNTA(B18:L18)&gt;0,"7",IF(ISNUMBER($G$7),IF(AND($G$7&gt;=1,$G$7&lt;=500,$G$7=INT($G$7)),IF(7&lt;=$G$7,"7",""),""),""))</x:f>
      </x:c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</x:row>
    <x:row r="19" ht="25" customHeight="1">
      <x:c r="A19" s="46" t="str">
        <x:f>IF(COUNTA(B19:L19)&gt;0,"8",IF(ISNUMBER($G$7),IF(AND($G$7&gt;=1,$G$7&lt;=500,$G$7=INT($G$7)),IF(8&lt;=$G$7,"8",""),""),""))</x:f>
      </x:c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</x:row>
    <x:row r="20" ht="25" customHeight="1">
      <x:c r="A20" s="46" t="str">
        <x:f>IF(COUNTA(B20:L20)&gt;0,"9",IF(ISNUMBER($G$7),IF(AND($G$7&gt;=1,$G$7&lt;=500,$G$7=INT($G$7)),IF(9&lt;=$G$7,"9",""),""),""))</x:f>
      </x:c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</x:row>
    <x:row r="21" ht="25" customHeight="1">
      <x:c r="A21" s="46" t="str">
        <x:f>IF(COUNTA(B21:L21)&gt;0,"10",IF(ISNUMBER($G$7),IF(AND($G$7&gt;=1,$G$7&lt;=500,$G$7=INT($G$7)),IF(10&lt;=$G$7,"10",""),""),""))</x:f>
      </x:c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</x:row>
    <x:row r="22" ht="25" customHeight="1">
      <x:c r="A22" s="46" t="str">
        <x:f>IF(COUNTA(B22:L22)&gt;0,"11",IF(ISNUMBER($G$7),IF(AND($G$7&gt;=1,$G$7&lt;=500,$G$7=INT($G$7)),IF(11&lt;=$G$7,"11",""),""),""))</x:f>
      </x:c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</x:row>
    <x:row r="23" ht="25" customHeight="1">
      <x:c r="A23" s="46" t="str">
        <x:f>IF(COUNTA(B23:L23)&gt;0,"12",IF(ISNUMBER($G$7),IF(AND($G$7&gt;=1,$G$7&lt;=500,$G$7=INT($G$7)),IF(12&lt;=$G$7,"12",""),""),""))</x:f>
      </x:c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</x:row>
    <x:row r="24" ht="25" customHeight="1">
      <x:c r="A24" s="46" t="str">
        <x:f>IF(COUNTA(B24:L24)&gt;0,"13",IF(ISNUMBER($G$7),IF(AND($G$7&gt;=1,$G$7&lt;=500,$G$7=INT($G$7)),IF(13&lt;=$G$7,"13",""),""),""))</x:f>
      </x:c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</x:row>
    <x:row r="25" ht="25" customHeight="1">
      <x:c r="A25" s="46" t="str">
        <x:f>IF(COUNTA(B25:L25)&gt;0,"14",IF(ISNUMBER($G$7),IF(AND($G$7&gt;=1,$G$7&lt;=500,$G$7=INT($G$7)),IF(14&lt;=$G$7,"14",""),""),""))</x:f>
      </x:c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</x:row>
    <x:row r="26" ht="25" customHeight="1">
      <x:c r="A26" s="46" t="str">
        <x:f>IF(COUNTA(B26:L26)&gt;0,"15",IF(ISNUMBER($G$7),IF(AND($G$7&gt;=1,$G$7&lt;=500,$G$7=INT($G$7)),IF(15&lt;=$G$7,"15",""),""),""))</x:f>
      </x:c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</x:row>
    <x:row r="27" ht="25" customHeight="1">
      <x:c r="A27" s="46" t="str">
        <x:f>IF(COUNTA(B27:L27)&gt;0,"16",IF(ISNUMBER($G$7),IF(AND($G$7&gt;=1,$G$7&lt;=500,$G$7=INT($G$7)),IF(16&lt;=$G$7,"16",""),""),""))</x:f>
      </x:c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</x:row>
    <x:row r="28" ht="25" customHeight="1">
      <x:c r="A28" s="46" t="str">
        <x:f>IF(COUNTA(B28:L28)&gt;0,"17",IF(ISNUMBER($G$7),IF(AND($G$7&gt;=1,$G$7&lt;=500,$G$7=INT($G$7)),IF(17&lt;=$G$7,"17",""),""),""))</x:f>
      </x:c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</x:row>
    <x:row r="29" ht="25" customHeight="1">
      <x:c r="A29" s="46" t="str">
        <x:f>IF(COUNTA(B29:L29)&gt;0,"18",IF(ISNUMBER($G$7),IF(AND($G$7&gt;=1,$G$7&lt;=500,$G$7=INT($G$7)),IF(18&lt;=$G$7,"18",""),""),""))</x:f>
      </x:c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</x:row>
    <x:row r="30" ht="25" customHeight="1">
      <x:c r="A30" s="46" t="str">
        <x:f>IF(COUNTA(B30:L30)&gt;0,"19",IF(ISNUMBER($G$7),IF(AND($G$7&gt;=1,$G$7&lt;=500,$G$7=INT($G$7)),IF(19&lt;=$G$7,"19",""),""),""))</x:f>
      </x:c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</x:row>
    <x:row r="31" ht="25" customHeight="1">
      <x:c r="A31" s="46" t="str">
        <x:f>IF(COUNTA(B31:L31)&gt;0,"20",IF(ISNUMBER($G$7),IF(AND($G$7&gt;=1,$G$7&lt;=500,$G$7=INT($G$7)),IF(20&lt;=$G$7,"20",""),""),""))</x:f>
      </x:c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</x:row>
    <x:row r="32" ht="25" customHeight="1">
      <x:c r="A32" s="46" t="str">
        <x:f>IF(COUNTA(B32:L32)&gt;0,"21",IF(ISNUMBER($G$7),IF(AND($G$7&gt;=1,$G$7&lt;=500,$G$7=INT($G$7)),IF(21&lt;=$G$7,"21",""),""),""))</x:f>
      </x:c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</x:row>
    <x:row r="33" ht="25" customHeight="1">
      <x:c r="A33" s="46" t="str">
        <x:f>IF(COUNTA(B33:L33)&gt;0,"22",IF(ISNUMBER($G$7),IF(AND($G$7&gt;=1,$G$7&lt;=500,$G$7=INT($G$7)),IF(22&lt;=$G$7,"22",""),""),""))</x:f>
      </x:c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</x:row>
    <x:row r="34" ht="25" customHeight="1">
      <x:c r="A34" s="46" t="str">
        <x:f>IF(COUNTA(B34:L34)&gt;0,"23",IF(ISNUMBER($G$7),IF(AND($G$7&gt;=1,$G$7&lt;=500,$G$7=INT($G$7)),IF(23&lt;=$G$7,"23",""),""),""))</x:f>
      </x:c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</x:row>
    <x:row r="35" ht="25" customHeight="1">
      <x:c r="A35" s="46" t="str">
        <x:f>IF(COUNTA(B35:L35)&gt;0,"24",IF(ISNUMBER($G$7),IF(AND($G$7&gt;=1,$G$7&lt;=500,$G$7=INT($G$7)),IF(24&lt;=$G$7,"24",""),""),""))</x:f>
      </x:c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</x:row>
    <x:row r="36" ht="25" customHeight="1">
      <x:c r="A36" s="46" t="str">
        <x:f>IF(COUNTA(B36:L36)&gt;0,"25",IF(ISNUMBER($G$7),IF(AND($G$7&gt;=1,$G$7&lt;=500,$G$7=INT($G$7)),IF(25&lt;=$G$7,"25",""),""),""))</x:f>
      </x:c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</x:row>
    <x:row r="37" ht="25" customHeight="1">
      <x:c r="A37" s="46" t="str">
        <x:f>IF(COUNTA(B37:L37)&gt;0,"26",IF(ISNUMBER($G$7),IF(AND($G$7&gt;=1,$G$7&lt;=500,$G$7=INT($G$7)),IF(26&lt;=$G$7,"26",""),""),""))</x:f>
      </x:c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</x:row>
    <x:row r="38" ht="25" customHeight="1">
      <x:c r="A38" s="46" t="str">
        <x:f>IF(COUNTA(B38:L38)&gt;0,"27",IF(ISNUMBER($G$7),IF(AND($G$7&gt;=1,$G$7&lt;=500,$G$7=INT($G$7)),IF(27&lt;=$G$7,"27",""),""),""))</x:f>
      </x:c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</x:row>
    <x:row r="39" ht="25" customHeight="1">
      <x:c r="A39" s="46" t="str">
        <x:f>IF(COUNTA(B39:L39)&gt;0,"28",IF(ISNUMBER($G$7),IF(AND($G$7&gt;=1,$G$7&lt;=500,$G$7=INT($G$7)),IF(28&lt;=$G$7,"28",""),""),""))</x:f>
      </x:c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</x:row>
    <x:row r="40" ht="25" customHeight="1">
      <x:c r="A40" s="46" t="str">
        <x:f>IF(COUNTA(B40:L40)&gt;0,"29",IF(ISNUMBER($G$7),IF(AND($G$7&gt;=1,$G$7&lt;=500,$G$7=INT($G$7)),IF(29&lt;=$G$7,"29",""),""),""))</x:f>
      </x:c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</x:row>
    <x:row r="41" ht="25" customHeight="1">
      <x:c r="A41" s="46" t="str">
        <x:f>IF(COUNTA(B41:L41)&gt;0,"30",IF(ISNUMBER($G$7),IF(AND($G$7&gt;=1,$G$7&lt;=500,$G$7=INT($G$7)),IF(30&lt;=$G$7,"30",""),""),""))</x:f>
      </x:c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</x:row>
    <x:row r="42" ht="25" customHeight="1">
      <x:c r="A42" s="46" t="str">
        <x:f>IF(COUNTA(B42:L42)&gt;0,"31",IF(ISNUMBER($G$7),IF(AND($G$7&gt;=1,$G$7&lt;=500,$G$7=INT($G$7)),IF(31&lt;=$G$7,"31",""),""),""))</x:f>
      </x:c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</x:row>
    <x:row r="43" ht="25" customHeight="1">
      <x:c r="A43" s="46" t="str">
        <x:f>IF(COUNTA(B43:L43)&gt;0,"32",IF(ISNUMBER($G$7),IF(AND($G$7&gt;=1,$G$7&lt;=500,$G$7=INT($G$7)),IF(32&lt;=$G$7,"32",""),""),""))</x:f>
      </x:c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</x:row>
    <x:row r="44" ht="25" customHeight="1">
      <x:c r="A44" s="46" t="str">
        <x:f>IF(COUNTA(B44:L44)&gt;0,"33",IF(ISNUMBER($G$7),IF(AND($G$7&gt;=1,$G$7&lt;=500,$G$7=INT($G$7)),IF(33&lt;=$G$7,"33",""),""),""))</x:f>
      </x:c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</x:row>
    <x:row r="45" ht="25" customHeight="1">
      <x:c r="A45" s="46" t="str">
        <x:f>IF(COUNTA(B45:L45)&gt;0,"34",IF(ISNUMBER($G$7),IF(AND($G$7&gt;=1,$G$7&lt;=500,$G$7=INT($G$7)),IF(34&lt;=$G$7,"34",""),""),""))</x:f>
      </x:c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</x:row>
    <x:row r="46" ht="25" customHeight="1">
      <x:c r="A46" s="46" t="str">
        <x:f>IF(COUNTA(B46:L46)&gt;0,"35",IF(ISNUMBER($G$7),IF(AND($G$7&gt;=1,$G$7&lt;=500,$G$7=INT($G$7)),IF(35&lt;=$G$7,"35",""),""),""))</x:f>
      </x:c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</x:row>
    <x:row r="47" ht="25" customHeight="1">
      <x:c r="A47" s="46" t="str">
        <x:f>IF(COUNTA(B47:L47)&gt;0,"36",IF(ISNUMBER($G$7),IF(AND($G$7&gt;=1,$G$7&lt;=500,$G$7=INT($G$7)),IF(36&lt;=$G$7,"36",""),""),""))</x:f>
      </x:c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</x:row>
    <x:row r="48" ht="25" customHeight="1">
      <x:c r="A48" s="46" t="str">
        <x:f>IF(COUNTA(B48:L48)&gt;0,"37",IF(ISNUMBER($G$7),IF(AND($G$7&gt;=1,$G$7&lt;=500,$G$7=INT($G$7)),IF(37&lt;=$G$7,"37",""),""),""))</x:f>
      </x:c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</x:row>
    <x:row r="49" ht="25" customHeight="1">
      <x:c r="A49" s="46" t="str">
        <x:f>IF(COUNTA(B49:L49)&gt;0,"38",IF(ISNUMBER($G$7),IF(AND($G$7&gt;=1,$G$7&lt;=500,$G$7=INT($G$7)),IF(38&lt;=$G$7,"38",""),""),""))</x:f>
      </x:c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</x:row>
    <x:row r="50" ht="25" customHeight="1">
      <x:c r="A50" s="46" t="str">
        <x:f>IF(COUNTA(B50:L50)&gt;0,"39",IF(ISNUMBER($G$7),IF(AND($G$7&gt;=1,$G$7&lt;=500,$G$7=INT($G$7)),IF(39&lt;=$G$7,"39",""),""),""))</x:f>
      </x:c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</x:row>
    <x:row r="51" ht="25" customHeight="1">
      <x:c r="A51" s="46" t="str">
        <x:f>IF(COUNTA(B51:L51)&gt;0,"40",IF(ISNUMBER($G$7),IF(AND($G$7&gt;=1,$G$7&lt;=500,$G$7=INT($G$7)),IF(40&lt;=$G$7,"40",""),""),""))</x:f>
      </x:c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</x:row>
    <x:row r="52" ht="25" customHeight="1">
      <x:c r="A52" s="46" t="str">
        <x:f>IF(COUNTA(B52:L52)&gt;0,"41",IF(ISNUMBER($G$7),IF(AND($G$7&gt;=1,$G$7&lt;=500,$G$7=INT($G$7)),IF(41&lt;=$G$7,"41",""),""),""))</x:f>
      </x:c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</x:row>
    <x:row r="53" ht="25" customHeight="1">
      <x:c r="A53" s="46" t="str">
        <x:f>IF(COUNTA(B53:L53)&gt;0,"42",IF(ISNUMBER($G$7),IF(AND($G$7&gt;=1,$G$7&lt;=500,$G$7=INT($G$7)),IF(42&lt;=$G$7,"42",""),""),""))</x:f>
      </x:c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</x:row>
    <x:row r="54" ht="25" customHeight="1">
      <x:c r="A54" s="46" t="str">
        <x:f>IF(COUNTA(B54:L54)&gt;0,"43",IF(ISNUMBER($G$7),IF(AND($G$7&gt;=1,$G$7&lt;=500,$G$7=INT($G$7)),IF(43&lt;=$G$7,"43",""),""),""))</x:f>
      </x:c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</x:row>
    <x:row r="55" ht="25" customHeight="1">
      <x:c r="A55" s="46" t="str">
        <x:f>IF(COUNTA(B55:L55)&gt;0,"44",IF(ISNUMBER($G$7),IF(AND($G$7&gt;=1,$G$7&lt;=500,$G$7=INT($G$7)),IF(44&lt;=$G$7,"44",""),""),""))</x:f>
      </x:c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</x:row>
    <x:row r="56" ht="25" customHeight="1">
      <x:c r="A56" s="46" t="str">
        <x:f>IF(COUNTA(B56:L56)&gt;0,"45",IF(ISNUMBER($G$7),IF(AND($G$7&gt;=1,$G$7&lt;=500,$G$7=INT($G$7)),IF(45&lt;=$G$7,"45",""),""),""))</x:f>
      </x:c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</x:row>
    <x:row r="57" ht="25" customHeight="1">
      <x:c r="A57" s="46" t="str">
        <x:f>IF(COUNTA(B57:L57)&gt;0,"46",IF(ISNUMBER($G$7),IF(AND($G$7&gt;=1,$G$7&lt;=500,$G$7=INT($G$7)),IF(46&lt;=$G$7,"46",""),""),""))</x:f>
      </x:c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</x:row>
    <x:row r="58" ht="25" customHeight="1">
      <x:c r="A58" s="46" t="str">
        <x:f>IF(COUNTA(B58:L58)&gt;0,"47",IF(ISNUMBER($G$7),IF(AND($G$7&gt;=1,$G$7&lt;=500,$G$7=INT($G$7)),IF(47&lt;=$G$7,"47",""),""),""))</x:f>
      </x:c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</x:row>
    <x:row r="59" ht="25" customHeight="1">
      <x:c r="A59" s="46" t="str">
        <x:f>IF(COUNTA(B59:L59)&gt;0,"48",IF(ISNUMBER($G$7),IF(AND($G$7&gt;=1,$G$7&lt;=500,$G$7=INT($G$7)),IF(48&lt;=$G$7,"48",""),""),""))</x:f>
      </x:c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</x:row>
    <x:row r="60" ht="25" customHeight="1">
      <x:c r="A60" s="46" t="str">
        <x:f>IF(COUNTA(B60:L60)&gt;0,"49",IF(ISNUMBER($G$7),IF(AND($G$7&gt;=1,$G$7&lt;=500,$G$7=INT($G$7)),IF(49&lt;=$G$7,"49",""),""),""))</x:f>
      </x:c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</x:row>
    <x:row r="61" ht="25" customHeight="1">
      <x:c r="A61" s="46" t="str">
        <x:f>IF(COUNTA(B61:L61)&gt;0,"50",IF(ISNUMBER($G$7),IF(AND($G$7&gt;=1,$G$7&lt;=500,$G$7=INT($G$7)),IF(50&lt;=$G$7,"50",""),""),""))</x:f>
      </x:c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</x:row>
    <x:row r="62" ht="25" customHeight="1">
      <x:c r="A62" s="46" t="str">
        <x:f>IF(COUNTA(B62:L62)&gt;0,"51",IF(ISNUMBER($G$7),IF(AND($G$7&gt;=1,$G$7&lt;=500,$G$7=INT($G$7)),IF(51&lt;=$G$7,"51",""),""),""))</x:f>
      </x:c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</x:row>
    <x:row r="63" ht="25" customHeight="1">
      <x:c r="A63" s="46" t="str">
        <x:f>IF(COUNTA(B63:L63)&gt;0,"52",IF(ISNUMBER($G$7),IF(AND($G$7&gt;=1,$G$7&lt;=500,$G$7=INT($G$7)),IF(52&lt;=$G$7,"52",""),""),""))</x:f>
      </x:c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</x:row>
    <x:row r="64" ht="25" customHeight="1">
      <x:c r="A64" s="46" t="str">
        <x:f>IF(COUNTA(B64:L64)&gt;0,"53",IF(ISNUMBER($G$7),IF(AND($G$7&gt;=1,$G$7&lt;=500,$G$7=INT($G$7)),IF(53&lt;=$G$7,"53",""),""),""))</x:f>
      </x:c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</x:row>
    <x:row r="65" ht="25" customHeight="1">
      <x:c r="A65" s="46" t="str">
        <x:f>IF(COUNTA(B65:L65)&gt;0,"54",IF(ISNUMBER($G$7),IF(AND($G$7&gt;=1,$G$7&lt;=500,$G$7=INT($G$7)),IF(54&lt;=$G$7,"54",""),""),""))</x:f>
      </x:c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</x:row>
    <x:row r="66" ht="25" customHeight="1">
      <x:c r="A66" s="46" t="str">
        <x:f>IF(COUNTA(B66:L66)&gt;0,"55",IF(ISNUMBER($G$7),IF(AND($G$7&gt;=1,$G$7&lt;=500,$G$7=INT($G$7)),IF(55&lt;=$G$7,"55",""),""),""))</x:f>
      </x:c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</x:row>
    <x:row r="67" ht="25" customHeight="1">
      <x:c r="A67" s="46" t="str">
        <x:f>IF(COUNTA(B67:L67)&gt;0,"56",IF(ISNUMBER($G$7),IF(AND($G$7&gt;=1,$G$7&lt;=500,$G$7=INT($G$7)),IF(56&lt;=$G$7,"56",""),""),""))</x:f>
      </x:c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</x:row>
    <x:row r="68" ht="25" customHeight="1">
      <x:c r="A68" s="46" t="str">
        <x:f>IF(COUNTA(B68:L68)&gt;0,"57",IF(ISNUMBER($G$7),IF(AND($G$7&gt;=1,$G$7&lt;=500,$G$7=INT($G$7)),IF(57&lt;=$G$7,"57",""),""),""))</x:f>
      </x:c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</x:row>
    <x:row r="69" ht="25" customHeight="1">
      <x:c r="A69" s="46" t="str">
        <x:f>IF(COUNTA(B69:L69)&gt;0,"58",IF(ISNUMBER($G$7),IF(AND($G$7&gt;=1,$G$7&lt;=500,$G$7=INT($G$7)),IF(58&lt;=$G$7,"58",""),""),""))</x:f>
      </x:c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</x:row>
    <x:row r="70" ht="25" customHeight="1">
      <x:c r="A70" s="46" t="str">
        <x:f>IF(COUNTA(B70:L70)&gt;0,"59",IF(ISNUMBER($G$7),IF(AND($G$7&gt;=1,$G$7&lt;=500,$G$7=INT($G$7)),IF(59&lt;=$G$7,"59",""),""),""))</x:f>
      </x:c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</x:row>
    <x:row r="71" ht="25" customHeight="1">
      <x:c r="A71" s="46" t="str">
        <x:f>IF(COUNTA(B71:L71)&gt;0,"60",IF(ISNUMBER($G$7),IF(AND($G$7&gt;=1,$G$7&lt;=500,$G$7=INT($G$7)),IF(60&lt;=$G$7,"60",""),""),""))</x:f>
      </x:c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</x:row>
    <x:row r="72" ht="25" customHeight="1">
      <x:c r="A72" s="46" t="str">
        <x:f>IF(COUNTA(B72:L72)&gt;0,"61",IF(ISNUMBER($G$7),IF(AND($G$7&gt;=1,$G$7&lt;=500,$G$7=INT($G$7)),IF(61&lt;=$G$7,"61",""),""),""))</x:f>
      </x:c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</x:row>
    <x:row r="73" ht="25" customHeight="1">
      <x:c r="A73" s="46" t="str">
        <x:f>IF(COUNTA(B73:L73)&gt;0,"62",IF(ISNUMBER($G$7),IF(AND($G$7&gt;=1,$G$7&lt;=500,$G$7=INT($G$7)),IF(62&lt;=$G$7,"62",""),""),""))</x:f>
      </x:c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</x:row>
    <x:row r="74" ht="25" customHeight="1">
      <x:c r="A74" s="46" t="str">
        <x:f>IF(COUNTA(B74:L74)&gt;0,"63",IF(ISNUMBER($G$7),IF(AND($G$7&gt;=1,$G$7&lt;=500,$G$7=INT($G$7)),IF(63&lt;=$G$7,"63",""),""),""))</x:f>
      </x:c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</x:row>
    <x:row r="75" ht="25" customHeight="1">
      <x:c r="A75" s="46" t="str">
        <x:f>IF(COUNTA(B75:L75)&gt;0,"64",IF(ISNUMBER($G$7),IF(AND($G$7&gt;=1,$G$7&lt;=500,$G$7=INT($G$7)),IF(64&lt;=$G$7,"64",""),""),""))</x:f>
      </x:c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</x:row>
    <x:row r="76" ht="25" customHeight="1">
      <x:c r="A76" s="46" t="str">
        <x:f>IF(COUNTA(B76:L76)&gt;0,"65",IF(ISNUMBER($G$7),IF(AND($G$7&gt;=1,$G$7&lt;=500,$G$7=INT($G$7)),IF(65&lt;=$G$7,"65",""),""),""))</x:f>
      </x:c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</x:row>
    <x:row r="77" ht="25" customHeight="1">
      <x:c r="A77" s="46" t="str">
        <x:f>IF(COUNTA(B77:L77)&gt;0,"66",IF(ISNUMBER($G$7),IF(AND($G$7&gt;=1,$G$7&lt;=500,$G$7=INT($G$7)),IF(66&lt;=$G$7,"66",""),""),""))</x:f>
      </x:c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</x:row>
    <x:row r="78" ht="25" customHeight="1">
      <x:c r="A78" s="46" t="str">
        <x:f>IF(COUNTA(B78:L78)&gt;0,"67",IF(ISNUMBER($G$7),IF(AND($G$7&gt;=1,$G$7&lt;=500,$G$7=INT($G$7)),IF(67&lt;=$G$7,"67",""),""),""))</x:f>
      </x:c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</x:row>
    <x:row r="79" ht="25" customHeight="1">
      <x:c r="A79" s="46" t="str">
        <x:f>IF(COUNTA(B79:L79)&gt;0,"68",IF(ISNUMBER($G$7),IF(AND($G$7&gt;=1,$G$7&lt;=500,$G$7=INT($G$7)),IF(68&lt;=$G$7,"68",""),""),""))</x:f>
      </x:c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</x:row>
    <x:row r="80" ht="25" customHeight="1">
      <x:c r="A80" s="46" t="str">
        <x:f>IF(COUNTA(B80:L80)&gt;0,"69",IF(ISNUMBER($G$7),IF(AND($G$7&gt;=1,$G$7&lt;=500,$G$7=INT($G$7)),IF(69&lt;=$G$7,"69",""),""),""))</x:f>
      </x:c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</x:row>
    <x:row r="81" ht="25" customHeight="1">
      <x:c r="A81" s="46" t="str">
        <x:f>IF(COUNTA(B81:L81)&gt;0,"70",IF(ISNUMBER($G$7),IF(AND($G$7&gt;=1,$G$7&lt;=500,$G$7=INT($G$7)),IF(70&lt;=$G$7,"70",""),""),""))</x:f>
      </x:c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</x:row>
    <x:row r="82" ht="25" customHeight="1">
      <x:c r="A82" s="46" t="str">
        <x:f>IF(COUNTA(B82:L82)&gt;0,"71",IF(ISNUMBER($G$7),IF(AND($G$7&gt;=1,$G$7&lt;=500,$G$7=INT($G$7)),IF(71&lt;=$G$7,"71",""),""),""))</x:f>
      </x:c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</x:row>
    <x:row r="83" ht="25" customHeight="1">
      <x:c r="A83" s="46" t="str">
        <x:f>IF(COUNTA(B83:L83)&gt;0,"72",IF(ISNUMBER($G$7),IF(AND($G$7&gt;=1,$G$7&lt;=500,$G$7=INT($G$7)),IF(72&lt;=$G$7,"72",""),""),""))</x:f>
      </x:c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</x:row>
    <x:row r="84" ht="25" customHeight="1">
      <x:c r="A84" s="46" t="str">
        <x:f>IF(COUNTA(B84:L84)&gt;0,"73",IF(ISNUMBER($G$7),IF(AND($G$7&gt;=1,$G$7&lt;=500,$G$7=INT($G$7)),IF(73&lt;=$G$7,"73",""),""),""))</x:f>
      </x:c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</x:row>
    <x:row r="85" ht="25" customHeight="1">
      <x:c r="A85" s="46" t="str">
        <x:f>IF(COUNTA(B85:L85)&gt;0,"74",IF(ISNUMBER($G$7),IF(AND($G$7&gt;=1,$G$7&lt;=500,$G$7=INT($G$7)),IF(74&lt;=$G$7,"74",""),""),""))</x:f>
      </x:c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</x:row>
    <x:row r="86" ht="25" customHeight="1">
      <x:c r="A86" s="46" t="str">
        <x:f>IF(COUNTA(B86:L86)&gt;0,"75",IF(ISNUMBER($G$7),IF(AND($G$7&gt;=1,$G$7&lt;=500,$G$7=INT($G$7)),IF(75&lt;=$G$7,"75",""),""),""))</x:f>
      </x:c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</x:row>
    <x:row r="87" ht="25" customHeight="1">
      <x:c r="A87" s="46" t="str">
        <x:f>IF(COUNTA(B87:L87)&gt;0,"76",IF(ISNUMBER($G$7),IF(AND($G$7&gt;=1,$G$7&lt;=500,$G$7=INT($G$7)),IF(76&lt;=$G$7,"76",""),""),""))</x:f>
      </x:c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</x:row>
    <x:row r="88" ht="25" customHeight="1">
      <x:c r="A88" s="46" t="str">
        <x:f>IF(COUNTA(B88:L88)&gt;0,"77",IF(ISNUMBER($G$7),IF(AND($G$7&gt;=1,$G$7&lt;=500,$G$7=INT($G$7)),IF(77&lt;=$G$7,"77",""),""),""))</x:f>
      </x:c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</x:row>
    <x:row r="89" ht="25" customHeight="1">
      <x:c r="A89" s="46" t="str">
        <x:f>IF(COUNTA(B89:L89)&gt;0,"78",IF(ISNUMBER($G$7),IF(AND($G$7&gt;=1,$G$7&lt;=500,$G$7=INT($G$7)),IF(78&lt;=$G$7,"78",""),""),""))</x:f>
      </x:c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</x:row>
    <x:row r="90" ht="25" customHeight="1">
      <x:c r="A90" s="46" t="str">
        <x:f>IF(COUNTA(B90:L90)&gt;0,"79",IF(ISNUMBER($G$7),IF(AND($G$7&gt;=1,$G$7&lt;=500,$G$7=INT($G$7)),IF(79&lt;=$G$7,"79",""),""),""))</x:f>
      </x:c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</x:row>
    <x:row r="91" ht="25" customHeight="1">
      <x:c r="A91" s="46" t="str">
        <x:f>IF(COUNTA(B91:L91)&gt;0,"80",IF(ISNUMBER($G$7),IF(AND($G$7&gt;=1,$G$7&lt;=500,$G$7=INT($G$7)),IF(80&lt;=$G$7,"80",""),""),""))</x:f>
      </x:c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</x:row>
    <x:row r="92" ht="25" customHeight="1">
      <x:c r="A92" s="46" t="str">
        <x:f>IF(COUNTA(B92:L92)&gt;0,"81",IF(ISNUMBER($G$7),IF(AND($G$7&gt;=1,$G$7&lt;=500,$G$7=INT($G$7)),IF(81&lt;=$G$7,"81",""),""),""))</x:f>
      </x:c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</x:row>
    <x:row r="93" ht="25" customHeight="1">
      <x:c r="A93" s="46" t="str">
        <x:f>IF(COUNTA(B93:L93)&gt;0,"82",IF(ISNUMBER($G$7),IF(AND($G$7&gt;=1,$G$7&lt;=500,$G$7=INT($G$7)),IF(82&lt;=$G$7,"82",""),""),""))</x:f>
      </x:c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</x:row>
    <x:row r="94" ht="25" customHeight="1">
      <x:c r="A94" s="46" t="str">
        <x:f>IF(COUNTA(B94:L94)&gt;0,"83",IF(ISNUMBER($G$7),IF(AND($G$7&gt;=1,$G$7&lt;=500,$G$7=INT($G$7)),IF(83&lt;=$G$7,"83",""),""),""))</x:f>
      </x:c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</x:row>
    <x:row r="95" ht="25" customHeight="1">
      <x:c r="A95" s="46" t="str">
        <x:f>IF(COUNTA(B95:L95)&gt;0,"84",IF(ISNUMBER($G$7),IF(AND($G$7&gt;=1,$G$7&lt;=500,$G$7=INT($G$7)),IF(84&lt;=$G$7,"84",""),""),""))</x:f>
      </x:c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</x:row>
    <x:row r="96" ht="25" customHeight="1">
      <x:c r="A96" s="46" t="str">
        <x:f>IF(COUNTA(B96:L96)&gt;0,"85",IF(ISNUMBER($G$7),IF(AND($G$7&gt;=1,$G$7&lt;=500,$G$7=INT($G$7)),IF(85&lt;=$G$7,"85",""),""),""))</x:f>
      </x:c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</x:row>
    <x:row r="97" ht="25" customHeight="1">
      <x:c r="A97" s="46" t="str">
        <x:f>IF(COUNTA(B97:L97)&gt;0,"86",IF(ISNUMBER($G$7),IF(AND($G$7&gt;=1,$G$7&lt;=500,$G$7=INT($G$7)),IF(86&lt;=$G$7,"86",""),""),""))</x:f>
      </x:c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</x:row>
    <x:row r="98" ht="25" customHeight="1">
      <x:c r="A98" s="46" t="str">
        <x:f>IF(COUNTA(B98:L98)&gt;0,"87",IF(ISNUMBER($G$7),IF(AND($G$7&gt;=1,$G$7&lt;=500,$G$7=INT($G$7)),IF(87&lt;=$G$7,"87",""),""),""))</x:f>
      </x:c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</x:row>
    <x:row r="99" ht="25" customHeight="1">
      <x:c r="A99" s="46" t="str">
        <x:f>IF(COUNTA(B99:L99)&gt;0,"88",IF(ISNUMBER($G$7),IF(AND($G$7&gt;=1,$G$7&lt;=500,$G$7=INT($G$7)),IF(88&lt;=$G$7,"88",""),""),""))</x:f>
      </x:c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</x:row>
    <x:row r="100" ht="25" customHeight="1">
      <x:c r="A100" s="46" t="str">
        <x:f>IF(COUNTA(B100:L100)&gt;0,"89",IF(ISNUMBER($G$7),IF(AND($G$7&gt;=1,$G$7&lt;=500,$G$7=INT($G$7)),IF(89&lt;=$G$7,"89",""),""),""))</x:f>
      </x:c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</x:row>
    <x:row r="101" ht="25" customHeight="1">
      <x:c r="A101" s="46" t="str">
        <x:f>IF(COUNTA(B101:L101)&gt;0,"90",IF(ISNUMBER($G$7),IF(AND($G$7&gt;=1,$G$7&lt;=500,$G$7=INT($G$7)),IF(90&lt;=$G$7,"90",""),""),""))</x:f>
      </x:c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</x:row>
    <x:row r="102" ht="25" customHeight="1">
      <x:c r="A102" s="46" t="str">
        <x:f>IF(COUNTA(B102:L102)&gt;0,"91",IF(ISNUMBER($G$7),IF(AND($G$7&gt;=1,$G$7&lt;=500,$G$7=INT($G$7)),IF(91&lt;=$G$7,"91",""),""),""))</x:f>
      </x:c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</x:row>
    <x:row r="103" ht="25" customHeight="1">
      <x:c r="A103" s="46" t="str">
        <x:f>IF(COUNTA(B103:L103)&gt;0,"92",IF(ISNUMBER($G$7),IF(AND($G$7&gt;=1,$G$7&lt;=500,$G$7=INT($G$7)),IF(92&lt;=$G$7,"92",""),""),""))</x:f>
      </x:c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</x:row>
    <x:row r="104" ht="25" customHeight="1">
      <x:c r="A104" s="46" t="str">
        <x:f>IF(COUNTA(B104:L104)&gt;0,"93",IF(ISNUMBER($G$7),IF(AND($G$7&gt;=1,$G$7&lt;=500,$G$7=INT($G$7)),IF(93&lt;=$G$7,"93",""),""),""))</x:f>
      </x:c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</x:row>
    <x:row r="105" ht="25" customHeight="1">
      <x:c r="A105" s="46" t="str">
        <x:f>IF(COUNTA(B105:L105)&gt;0,"94",IF(ISNUMBER($G$7),IF(AND($G$7&gt;=1,$G$7&lt;=500,$G$7=INT($G$7)),IF(94&lt;=$G$7,"94",""),""),""))</x:f>
      </x:c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</x:row>
    <x:row r="106" ht="25" customHeight="1">
      <x:c r="A106" s="46" t="str">
        <x:f>IF(COUNTA(B106:L106)&gt;0,"95",IF(ISNUMBER($G$7),IF(AND($G$7&gt;=1,$G$7&lt;=500,$G$7=INT($G$7)),IF(95&lt;=$G$7,"95",""),""),""))</x:f>
      </x:c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</x:row>
    <x:row r="107" ht="25" customHeight="1">
      <x:c r="A107" s="46" t="str">
        <x:f>IF(COUNTA(B107:L107)&gt;0,"96",IF(ISNUMBER($G$7),IF(AND($G$7&gt;=1,$G$7&lt;=500,$G$7=INT($G$7)),IF(96&lt;=$G$7,"96",""),""),""))</x:f>
      </x:c>
      <x:c r="B107" s="46"/>
      <x:c r="C107" s="46"/>
      <x:c r="D107" s="46"/>
      <x:c r="E107" s="46"/>
      <x:c r="F107" s="46"/>
      <x:c r="G107" s="46"/>
      <x:c r="H107" s="46"/>
      <x:c r="I107" s="46"/>
      <x:c r="J107" s="46"/>
      <x:c r="K107" s="46"/>
      <x:c r="L107" s="46"/>
    </x:row>
    <x:row r="108" ht="25" customHeight="1">
      <x:c r="A108" s="46" t="str">
        <x:f>IF(COUNTA(B108:L108)&gt;0,"97",IF(ISNUMBER($G$7),IF(AND($G$7&gt;=1,$G$7&lt;=500,$G$7=INT($G$7)),IF(97&lt;=$G$7,"97",""),""),""))</x:f>
      </x:c>
      <x:c r="B108" s="46"/>
      <x:c r="C108" s="46"/>
      <x:c r="D108" s="46"/>
      <x:c r="E108" s="46"/>
      <x:c r="F108" s="46"/>
      <x:c r="G108" s="46"/>
      <x:c r="H108" s="46"/>
      <x:c r="I108" s="46"/>
      <x:c r="J108" s="46"/>
      <x:c r="K108" s="46"/>
      <x:c r="L108" s="46"/>
    </x:row>
    <x:row r="109" ht="25" customHeight="1">
      <x:c r="A109" s="46" t="str">
        <x:f>IF(COUNTA(B109:L109)&gt;0,"98",IF(ISNUMBER($G$7),IF(AND($G$7&gt;=1,$G$7&lt;=500,$G$7=INT($G$7)),IF(98&lt;=$G$7,"98",""),""),""))</x:f>
      </x:c>
      <x:c r="B109" s="46"/>
      <x:c r="C109" s="46"/>
      <x:c r="D109" s="46"/>
      <x:c r="E109" s="46"/>
      <x:c r="F109" s="46"/>
      <x:c r="G109" s="46"/>
      <x:c r="H109" s="46"/>
      <x:c r="I109" s="46"/>
      <x:c r="J109" s="46"/>
      <x:c r="K109" s="46"/>
      <x:c r="L109" s="46"/>
    </x:row>
    <x:row r="110" ht="25" customHeight="1">
      <x:c r="A110" s="46" t="str">
        <x:f>IF(COUNTA(B110:L110)&gt;0,"99",IF(ISNUMBER($G$7),IF(AND($G$7&gt;=1,$G$7&lt;=500,$G$7=INT($G$7)),IF(99&lt;=$G$7,"99",""),""),""))</x:f>
      </x:c>
      <x:c r="B110" s="46"/>
      <x:c r="C110" s="46"/>
      <x:c r="D110" s="46"/>
      <x:c r="E110" s="46"/>
      <x:c r="F110" s="46"/>
      <x:c r="G110" s="46"/>
      <x:c r="H110" s="46"/>
      <x:c r="I110" s="46"/>
      <x:c r="J110" s="46"/>
      <x:c r="K110" s="46"/>
      <x:c r="L110" s="46"/>
    </x:row>
    <x:row r="111" ht="25" customHeight="1">
      <x:c r="A111" s="46" t="str">
        <x:f>IF(COUNTA(B111:L111)&gt;0,"100",IF(ISNUMBER($G$7),IF(AND($G$7&gt;=1,$G$7&lt;=500,$G$7=INT($G$7)),IF(100&lt;=$G$7,"100",""),""),""))</x:f>
      </x:c>
      <x:c r="B111" s="46"/>
      <x:c r="C111" s="46"/>
      <x:c r="D111" s="46"/>
      <x:c r="E111" s="46"/>
      <x:c r="F111" s="46"/>
      <x:c r="G111" s="46"/>
      <x:c r="H111" s="46"/>
      <x:c r="I111" s="46"/>
      <x:c r="J111" s="46"/>
      <x:c r="K111" s="46"/>
      <x:c r="L111" s="46"/>
    </x:row>
    <x:row r="112" ht="25" customHeight="1">
      <x:c r="A112" s="46" t="str">
        <x:f>IF(COUNTA(B112:L112)&gt;0,"101",IF(ISNUMBER($G$7),IF(AND($G$7&gt;=1,$G$7&lt;=500,$G$7=INT($G$7)),IF(101&lt;=$G$7,"101",""),""),""))</x:f>
      </x:c>
      <x:c r="B112" s="46"/>
      <x:c r="C112" s="46"/>
      <x:c r="D112" s="46"/>
      <x:c r="E112" s="46"/>
      <x:c r="F112" s="46"/>
      <x:c r="G112" s="46"/>
      <x:c r="H112" s="46"/>
      <x:c r="I112" s="46"/>
      <x:c r="J112" s="46"/>
      <x:c r="K112" s="46"/>
      <x:c r="L112" s="46"/>
    </x:row>
    <x:row r="113" ht="25" customHeight="1">
      <x:c r="A113" s="46" t="str">
        <x:f>IF(COUNTA(B113:L113)&gt;0,"102",IF(ISNUMBER($G$7),IF(AND($G$7&gt;=1,$G$7&lt;=500,$G$7=INT($G$7)),IF(102&lt;=$G$7,"102",""),""),""))</x:f>
      </x:c>
      <x:c r="B113" s="46"/>
      <x:c r="C113" s="46"/>
      <x:c r="D113" s="46"/>
      <x:c r="E113" s="46"/>
      <x:c r="F113" s="46"/>
      <x:c r="G113" s="46"/>
      <x:c r="H113" s="46"/>
      <x:c r="I113" s="46"/>
      <x:c r="J113" s="46"/>
      <x:c r="K113" s="46"/>
      <x:c r="L113" s="46"/>
    </x:row>
    <x:row r="114" ht="25" customHeight="1">
      <x:c r="A114" s="46" t="str">
        <x:f>IF(COUNTA(B114:L114)&gt;0,"103",IF(ISNUMBER($G$7),IF(AND($G$7&gt;=1,$G$7&lt;=500,$G$7=INT($G$7)),IF(103&lt;=$G$7,"103",""),""),""))</x:f>
      </x:c>
      <x:c r="B114" s="46"/>
      <x:c r="C114" s="46"/>
      <x:c r="D114" s="46"/>
      <x:c r="E114" s="46"/>
      <x:c r="F114" s="46"/>
      <x:c r="G114" s="46"/>
      <x:c r="H114" s="46"/>
      <x:c r="I114" s="46"/>
      <x:c r="J114" s="46"/>
      <x:c r="K114" s="46"/>
      <x:c r="L114" s="46"/>
    </x:row>
    <x:row r="115" ht="25" customHeight="1">
      <x:c r="A115" s="46" t="str">
        <x:f>IF(COUNTA(B115:L115)&gt;0,"104",IF(ISNUMBER($G$7),IF(AND($G$7&gt;=1,$G$7&lt;=500,$G$7=INT($G$7)),IF(104&lt;=$G$7,"104",""),""),""))</x:f>
      </x:c>
      <x:c r="B115" s="46"/>
      <x:c r="C115" s="46"/>
      <x:c r="D115" s="46"/>
      <x:c r="E115" s="46"/>
      <x:c r="F115" s="46"/>
      <x:c r="G115" s="46"/>
      <x:c r="H115" s="46"/>
      <x:c r="I115" s="46"/>
      <x:c r="J115" s="46"/>
      <x:c r="K115" s="46"/>
      <x:c r="L115" s="46"/>
    </x:row>
    <x:row r="116" ht="25" customHeight="1">
      <x:c r="A116" s="46" t="str">
        <x:f>IF(COUNTA(B116:L116)&gt;0,"105",IF(ISNUMBER($G$7),IF(AND($G$7&gt;=1,$G$7&lt;=500,$G$7=INT($G$7)),IF(105&lt;=$G$7,"105",""),""),""))</x:f>
      </x:c>
      <x:c r="B116" s="46"/>
      <x:c r="C116" s="46"/>
      <x:c r="D116" s="46"/>
      <x:c r="E116" s="46"/>
      <x:c r="F116" s="46"/>
      <x:c r="G116" s="46"/>
      <x:c r="H116" s="46"/>
      <x:c r="I116" s="46"/>
      <x:c r="J116" s="46"/>
      <x:c r="K116" s="46"/>
      <x:c r="L116" s="46"/>
    </x:row>
    <x:row r="117" ht="25" customHeight="1">
      <x:c r="A117" s="46" t="str">
        <x:f>IF(COUNTA(B117:L117)&gt;0,"106",IF(ISNUMBER($G$7),IF(AND($G$7&gt;=1,$G$7&lt;=500,$G$7=INT($G$7)),IF(106&lt;=$G$7,"106",""),""),""))</x:f>
      </x:c>
      <x:c r="B117" s="46"/>
      <x:c r="C117" s="46"/>
      <x:c r="D117" s="46"/>
      <x:c r="E117" s="46"/>
      <x:c r="F117" s="46"/>
      <x:c r="G117" s="46"/>
      <x:c r="H117" s="46"/>
      <x:c r="I117" s="46"/>
      <x:c r="J117" s="46"/>
      <x:c r="K117" s="46"/>
      <x:c r="L117" s="46"/>
    </x:row>
    <x:row r="118" ht="25" customHeight="1">
      <x:c r="A118" s="46" t="str">
        <x:f>IF(COUNTA(B118:L118)&gt;0,"107",IF(ISNUMBER($G$7),IF(AND($G$7&gt;=1,$G$7&lt;=500,$G$7=INT($G$7)),IF(107&lt;=$G$7,"107",""),""),""))</x:f>
      </x:c>
      <x:c r="B118" s="46"/>
      <x:c r="C118" s="46"/>
      <x:c r="D118" s="46"/>
      <x:c r="E118" s="46"/>
      <x:c r="F118" s="46"/>
      <x:c r="G118" s="46"/>
      <x:c r="H118" s="46"/>
      <x:c r="I118" s="46"/>
      <x:c r="J118" s="46"/>
      <x:c r="K118" s="46"/>
      <x:c r="L118" s="46"/>
    </x:row>
    <x:row r="119" ht="25" customHeight="1">
      <x:c r="A119" s="46" t="str">
        <x:f>IF(COUNTA(B119:L119)&gt;0,"108",IF(ISNUMBER($G$7),IF(AND($G$7&gt;=1,$G$7&lt;=500,$G$7=INT($G$7)),IF(108&lt;=$G$7,"108",""),""),""))</x:f>
      </x:c>
      <x:c r="B119" s="46"/>
      <x:c r="C119" s="46"/>
      <x:c r="D119" s="46"/>
      <x:c r="E119" s="46"/>
      <x:c r="F119" s="46"/>
      <x:c r="G119" s="46"/>
      <x:c r="H119" s="46"/>
      <x:c r="I119" s="46"/>
      <x:c r="J119" s="46"/>
      <x:c r="K119" s="46"/>
      <x:c r="L119" s="46"/>
    </x:row>
    <x:row r="120" ht="25" customHeight="1">
      <x:c r="A120" s="46" t="str">
        <x:f>IF(COUNTA(B120:L120)&gt;0,"109",IF(ISNUMBER($G$7),IF(AND($G$7&gt;=1,$G$7&lt;=500,$G$7=INT($G$7)),IF(109&lt;=$G$7,"109",""),""),""))</x:f>
      </x:c>
      <x:c r="B120" s="46"/>
      <x:c r="C120" s="46"/>
      <x:c r="D120" s="46"/>
      <x:c r="E120" s="46"/>
      <x:c r="F120" s="46"/>
      <x:c r="G120" s="46"/>
      <x:c r="H120" s="46"/>
      <x:c r="I120" s="46"/>
      <x:c r="J120" s="46"/>
      <x:c r="K120" s="46"/>
      <x:c r="L120" s="46"/>
    </x:row>
    <x:row r="121" ht="25" customHeight="1">
      <x:c r="A121" s="46" t="str">
        <x:f>IF(COUNTA(B121:L121)&gt;0,"110",IF(ISNUMBER($G$7),IF(AND($G$7&gt;=1,$G$7&lt;=500,$G$7=INT($G$7)),IF(110&lt;=$G$7,"110",""),""),""))</x:f>
      </x:c>
      <x:c r="B121" s="46"/>
      <x:c r="C121" s="46"/>
      <x:c r="D121" s="46"/>
      <x:c r="E121" s="46"/>
      <x:c r="F121" s="46"/>
      <x:c r="G121" s="46"/>
      <x:c r="H121" s="46"/>
      <x:c r="I121" s="46"/>
      <x:c r="J121" s="46"/>
      <x:c r="K121" s="46"/>
      <x:c r="L121" s="46"/>
    </x:row>
    <x:row r="122" ht="25" customHeight="1">
      <x:c r="A122" s="46" t="str">
        <x:f>IF(COUNTA(B122:L122)&gt;0,"111",IF(ISNUMBER($G$7),IF(AND($G$7&gt;=1,$G$7&lt;=500,$G$7=INT($G$7)),IF(111&lt;=$G$7,"111",""),""),""))</x:f>
      </x:c>
      <x:c r="B122" s="46"/>
      <x:c r="C122" s="46"/>
      <x:c r="D122" s="46"/>
      <x:c r="E122" s="46"/>
      <x:c r="F122" s="46"/>
      <x:c r="G122" s="46"/>
      <x:c r="H122" s="46"/>
      <x:c r="I122" s="46"/>
      <x:c r="J122" s="46"/>
      <x:c r="K122" s="46"/>
      <x:c r="L122" s="46"/>
    </x:row>
    <x:row r="123" ht="25" customHeight="1">
      <x:c r="A123" s="46" t="str">
        <x:f>IF(COUNTA(B123:L123)&gt;0,"112",IF(ISNUMBER($G$7),IF(AND($G$7&gt;=1,$G$7&lt;=500,$G$7=INT($G$7)),IF(112&lt;=$G$7,"112",""),""),""))</x:f>
      </x:c>
      <x:c r="B123" s="46"/>
      <x:c r="C123" s="46"/>
      <x:c r="D123" s="46"/>
      <x:c r="E123" s="46"/>
      <x:c r="F123" s="46"/>
      <x:c r="G123" s="46"/>
      <x:c r="H123" s="46"/>
      <x:c r="I123" s="46"/>
      <x:c r="J123" s="46"/>
      <x:c r="K123" s="46"/>
      <x:c r="L123" s="46"/>
    </x:row>
    <x:row r="124" ht="25" customHeight="1">
      <x:c r="A124" s="46" t="str">
        <x:f>IF(COUNTA(B124:L124)&gt;0,"113",IF(ISNUMBER($G$7),IF(AND($G$7&gt;=1,$G$7&lt;=500,$G$7=INT($G$7)),IF(113&lt;=$G$7,"113",""),""),""))</x:f>
      </x:c>
      <x:c r="B124" s="46"/>
      <x:c r="C124" s="46"/>
      <x:c r="D124" s="46"/>
      <x:c r="E124" s="46"/>
      <x:c r="F124" s="46"/>
      <x:c r="G124" s="46"/>
      <x:c r="H124" s="46"/>
      <x:c r="I124" s="46"/>
      <x:c r="J124" s="46"/>
      <x:c r="K124" s="46"/>
      <x:c r="L124" s="46"/>
    </x:row>
    <x:row r="125" ht="25" customHeight="1">
      <x:c r="A125" s="46" t="str">
        <x:f>IF(COUNTA(B125:L125)&gt;0,"114",IF(ISNUMBER($G$7),IF(AND($G$7&gt;=1,$G$7&lt;=500,$G$7=INT($G$7)),IF(114&lt;=$G$7,"114",""),""),""))</x:f>
      </x:c>
      <x:c r="B125" s="46"/>
      <x:c r="C125" s="46"/>
      <x:c r="D125" s="46"/>
      <x:c r="E125" s="46"/>
      <x:c r="F125" s="46"/>
      <x:c r="G125" s="46"/>
      <x:c r="H125" s="46"/>
      <x:c r="I125" s="46"/>
      <x:c r="J125" s="46"/>
      <x:c r="K125" s="46"/>
      <x:c r="L125" s="46"/>
    </x:row>
    <x:row r="126" ht="25" customHeight="1">
      <x:c r="A126" s="46" t="str">
        <x:f>IF(COUNTA(B126:L126)&gt;0,"115",IF(ISNUMBER($G$7),IF(AND($G$7&gt;=1,$G$7&lt;=500,$G$7=INT($G$7)),IF(115&lt;=$G$7,"115",""),""),""))</x:f>
      </x:c>
      <x:c r="B126" s="46"/>
      <x:c r="C126" s="46"/>
      <x:c r="D126" s="46"/>
      <x:c r="E126" s="46"/>
      <x:c r="F126" s="46"/>
      <x:c r="G126" s="46"/>
      <x:c r="H126" s="46"/>
      <x:c r="I126" s="46"/>
      <x:c r="J126" s="46"/>
      <x:c r="K126" s="46"/>
      <x:c r="L126" s="46"/>
    </x:row>
    <x:row r="127" ht="25" customHeight="1">
      <x:c r="A127" s="46" t="str">
        <x:f>IF(COUNTA(B127:L127)&gt;0,"116",IF(ISNUMBER($G$7),IF(AND($G$7&gt;=1,$G$7&lt;=500,$G$7=INT($G$7)),IF(116&lt;=$G$7,"116",""),""),""))</x:f>
      </x:c>
      <x:c r="B127" s="46"/>
      <x:c r="C127" s="46"/>
      <x:c r="D127" s="46"/>
      <x:c r="E127" s="46"/>
      <x:c r="F127" s="46"/>
      <x:c r="G127" s="46"/>
      <x:c r="H127" s="46"/>
      <x:c r="I127" s="46"/>
      <x:c r="J127" s="46"/>
      <x:c r="K127" s="46"/>
      <x:c r="L127" s="46"/>
    </x:row>
    <x:row r="128" ht="25" customHeight="1">
      <x:c r="A128" s="46" t="str">
        <x:f>IF(COUNTA(B128:L128)&gt;0,"117",IF(ISNUMBER($G$7),IF(AND($G$7&gt;=1,$G$7&lt;=500,$G$7=INT($G$7)),IF(117&lt;=$G$7,"117",""),""),""))</x:f>
      </x:c>
      <x:c r="B128" s="46"/>
      <x:c r="C128" s="46"/>
      <x:c r="D128" s="46"/>
      <x:c r="E128" s="46"/>
      <x:c r="F128" s="46"/>
      <x:c r="G128" s="46"/>
      <x:c r="H128" s="46"/>
      <x:c r="I128" s="46"/>
      <x:c r="J128" s="46"/>
      <x:c r="K128" s="46"/>
      <x:c r="L128" s="46"/>
    </x:row>
    <x:row r="129" ht="25" customHeight="1">
      <x:c r="A129" s="46" t="str">
        <x:f>IF(COUNTA(B129:L129)&gt;0,"118",IF(ISNUMBER($G$7),IF(AND($G$7&gt;=1,$G$7&lt;=500,$G$7=INT($G$7)),IF(118&lt;=$G$7,"118",""),""),""))</x:f>
      </x:c>
      <x:c r="B129" s="46"/>
      <x:c r="C129" s="46"/>
      <x:c r="D129" s="46"/>
      <x:c r="E129" s="46"/>
      <x:c r="F129" s="46"/>
      <x:c r="G129" s="46"/>
      <x:c r="H129" s="46"/>
      <x:c r="I129" s="46"/>
      <x:c r="J129" s="46"/>
      <x:c r="K129" s="46"/>
      <x:c r="L129" s="46"/>
    </x:row>
    <x:row r="130" ht="25" customHeight="1">
      <x:c r="A130" s="46" t="str">
        <x:f>IF(COUNTA(B130:L130)&gt;0,"119",IF(ISNUMBER($G$7),IF(AND($G$7&gt;=1,$G$7&lt;=500,$G$7=INT($G$7)),IF(119&lt;=$G$7,"119",""),""),""))</x:f>
      </x:c>
      <x:c r="B130" s="46"/>
      <x:c r="C130" s="46"/>
      <x:c r="D130" s="46"/>
      <x:c r="E130" s="46"/>
      <x:c r="F130" s="46"/>
      <x:c r="G130" s="46"/>
      <x:c r="H130" s="46"/>
      <x:c r="I130" s="46"/>
      <x:c r="J130" s="46"/>
      <x:c r="K130" s="46"/>
      <x:c r="L130" s="46"/>
    </x:row>
    <x:row r="131" ht="25" customHeight="1">
      <x:c r="A131" s="46" t="str">
        <x:f>IF(COUNTA(B131:L131)&gt;0,"120",IF(ISNUMBER($G$7),IF(AND($G$7&gt;=1,$G$7&lt;=500,$G$7=INT($G$7)),IF(120&lt;=$G$7,"120",""),""),""))</x:f>
      </x:c>
      <x:c r="B131" s="46"/>
      <x:c r="C131" s="46"/>
      <x:c r="D131" s="46"/>
      <x:c r="E131" s="46"/>
      <x:c r="F131" s="46"/>
      <x:c r="G131" s="46"/>
      <x:c r="H131" s="46"/>
      <x:c r="I131" s="46"/>
      <x:c r="J131" s="46"/>
      <x:c r="K131" s="46"/>
      <x:c r="L131" s="46"/>
    </x:row>
    <x:row r="132" ht="25" customHeight="1">
      <x:c r="A132" s="46" t="str">
        <x:f>IF(COUNTA(B132:L132)&gt;0,"121",IF(ISNUMBER($G$7),IF(AND($G$7&gt;=1,$G$7&lt;=500,$G$7=INT($G$7)),IF(121&lt;=$G$7,"121",""),""),""))</x:f>
      </x:c>
      <x:c r="B132" s="46"/>
      <x:c r="C132" s="46"/>
      <x:c r="D132" s="46"/>
      <x:c r="E132" s="46"/>
      <x:c r="F132" s="46"/>
      <x:c r="G132" s="46"/>
      <x:c r="H132" s="46"/>
      <x:c r="I132" s="46"/>
      <x:c r="J132" s="46"/>
      <x:c r="K132" s="46"/>
      <x:c r="L132" s="46"/>
    </x:row>
    <x:row r="133" ht="25" customHeight="1">
      <x:c r="A133" s="46" t="str">
        <x:f>IF(COUNTA(B133:L133)&gt;0,"122",IF(ISNUMBER($G$7),IF(AND($G$7&gt;=1,$G$7&lt;=500,$G$7=INT($G$7)),IF(122&lt;=$G$7,"122",""),""),""))</x:f>
      </x:c>
      <x:c r="B133" s="46"/>
      <x:c r="C133" s="46"/>
      <x:c r="D133" s="46"/>
      <x:c r="E133" s="46"/>
      <x:c r="F133" s="46"/>
      <x:c r="G133" s="46"/>
      <x:c r="H133" s="46"/>
      <x:c r="I133" s="46"/>
      <x:c r="J133" s="46"/>
      <x:c r="K133" s="46"/>
      <x:c r="L133" s="46"/>
    </x:row>
    <x:row r="134" ht="25" customHeight="1">
      <x:c r="A134" s="46" t="str">
        <x:f>IF(COUNTA(B134:L134)&gt;0,"123",IF(ISNUMBER($G$7),IF(AND($G$7&gt;=1,$G$7&lt;=500,$G$7=INT($G$7)),IF(123&lt;=$G$7,"123",""),""),""))</x:f>
      </x:c>
      <x:c r="B134" s="46"/>
      <x:c r="C134" s="46"/>
      <x:c r="D134" s="46"/>
      <x:c r="E134" s="46"/>
      <x:c r="F134" s="46"/>
      <x:c r="G134" s="46"/>
      <x:c r="H134" s="46"/>
      <x:c r="I134" s="46"/>
      <x:c r="J134" s="46"/>
      <x:c r="K134" s="46"/>
      <x:c r="L134" s="46"/>
    </x:row>
    <x:row r="135" ht="25" customHeight="1">
      <x:c r="A135" s="46" t="str">
        <x:f>IF(COUNTA(B135:L135)&gt;0,"124",IF(ISNUMBER($G$7),IF(AND($G$7&gt;=1,$G$7&lt;=500,$G$7=INT($G$7)),IF(124&lt;=$G$7,"124",""),""),""))</x:f>
      </x:c>
      <x:c r="B135" s="46"/>
      <x:c r="C135" s="46"/>
      <x:c r="D135" s="46"/>
      <x:c r="E135" s="46"/>
      <x:c r="F135" s="46"/>
      <x:c r="G135" s="46"/>
      <x:c r="H135" s="46"/>
      <x:c r="I135" s="46"/>
      <x:c r="J135" s="46"/>
      <x:c r="K135" s="46"/>
      <x:c r="L135" s="46"/>
    </x:row>
    <x:row r="136" ht="25" customHeight="1">
      <x:c r="A136" s="46" t="str">
        <x:f>IF(COUNTA(B136:L136)&gt;0,"125",IF(ISNUMBER($G$7),IF(AND($G$7&gt;=1,$G$7&lt;=500,$G$7=INT($G$7)),IF(125&lt;=$G$7,"125",""),""),""))</x:f>
      </x:c>
      <x:c r="B136" s="46"/>
      <x:c r="C136" s="46"/>
      <x:c r="D136" s="46"/>
      <x:c r="E136" s="46"/>
      <x:c r="F136" s="46"/>
      <x:c r="G136" s="46"/>
      <x:c r="H136" s="46"/>
      <x:c r="I136" s="46"/>
      <x:c r="J136" s="46"/>
      <x:c r="K136" s="46"/>
      <x:c r="L136" s="46"/>
    </x:row>
    <x:row r="137" ht="25" customHeight="1">
      <x:c r="A137" s="46" t="str">
        <x:f>IF(COUNTA(B137:L137)&gt;0,"126",IF(ISNUMBER($G$7),IF(AND($G$7&gt;=1,$G$7&lt;=500,$G$7=INT($G$7)),IF(126&lt;=$G$7,"126",""),""),""))</x:f>
      </x:c>
      <x:c r="B137" s="46"/>
      <x:c r="C137" s="46"/>
      <x:c r="D137" s="46"/>
      <x:c r="E137" s="46"/>
      <x:c r="F137" s="46"/>
      <x:c r="G137" s="46"/>
      <x:c r="H137" s="46"/>
      <x:c r="I137" s="46"/>
      <x:c r="J137" s="46"/>
      <x:c r="K137" s="46"/>
      <x:c r="L137" s="46"/>
    </x:row>
    <x:row r="138" ht="25" customHeight="1">
      <x:c r="A138" s="46" t="str">
        <x:f>IF(COUNTA(B138:L138)&gt;0,"127",IF(ISNUMBER($G$7),IF(AND($G$7&gt;=1,$G$7&lt;=500,$G$7=INT($G$7)),IF(127&lt;=$G$7,"127",""),""),""))</x:f>
      </x:c>
      <x:c r="B138" s="46"/>
      <x:c r="C138" s="46"/>
      <x:c r="D138" s="46"/>
      <x:c r="E138" s="46"/>
      <x:c r="F138" s="46"/>
      <x:c r="G138" s="46"/>
      <x:c r="H138" s="46"/>
      <x:c r="I138" s="46"/>
      <x:c r="J138" s="46"/>
      <x:c r="K138" s="46"/>
      <x:c r="L138" s="46"/>
    </x:row>
    <x:row r="139" ht="25" customHeight="1">
      <x:c r="A139" s="46" t="str">
        <x:f>IF(COUNTA(B139:L139)&gt;0,"128",IF(ISNUMBER($G$7),IF(AND($G$7&gt;=1,$G$7&lt;=500,$G$7=INT($G$7)),IF(128&lt;=$G$7,"128",""),""),""))</x:f>
      </x:c>
      <x:c r="B139" s="46"/>
      <x:c r="C139" s="46"/>
      <x:c r="D139" s="46"/>
      <x:c r="E139" s="46"/>
      <x:c r="F139" s="46"/>
      <x:c r="G139" s="46"/>
      <x:c r="H139" s="46"/>
      <x:c r="I139" s="46"/>
      <x:c r="J139" s="46"/>
      <x:c r="K139" s="46"/>
      <x:c r="L139" s="46"/>
    </x:row>
    <x:row r="140" ht="25" customHeight="1">
      <x:c r="A140" s="46" t="str">
        <x:f>IF(COUNTA(B140:L140)&gt;0,"129",IF(ISNUMBER($G$7),IF(AND($G$7&gt;=1,$G$7&lt;=500,$G$7=INT($G$7)),IF(129&lt;=$G$7,"129",""),""),""))</x:f>
      </x:c>
      <x:c r="B140" s="46"/>
      <x:c r="C140" s="46"/>
      <x:c r="D140" s="46"/>
      <x:c r="E140" s="46"/>
      <x:c r="F140" s="46"/>
      <x:c r="G140" s="46"/>
      <x:c r="H140" s="46"/>
      <x:c r="I140" s="46"/>
      <x:c r="J140" s="46"/>
      <x:c r="K140" s="46"/>
      <x:c r="L140" s="46"/>
    </x:row>
    <x:row r="141" ht="25" customHeight="1">
      <x:c r="A141" s="46" t="str">
        <x:f>IF(COUNTA(B141:L141)&gt;0,"130",IF(ISNUMBER($G$7),IF(AND($G$7&gt;=1,$G$7&lt;=500,$G$7=INT($G$7)),IF(130&lt;=$G$7,"130",""),""),""))</x:f>
      </x:c>
      <x:c r="B141" s="46"/>
      <x:c r="C141" s="46"/>
      <x:c r="D141" s="46"/>
      <x:c r="E141" s="46"/>
      <x:c r="F141" s="46"/>
      <x:c r="G141" s="46"/>
      <x:c r="H141" s="46"/>
      <x:c r="I141" s="46"/>
      <x:c r="J141" s="46"/>
      <x:c r="K141" s="46"/>
      <x:c r="L141" s="46"/>
    </x:row>
    <x:row r="142" ht="25" customHeight="1">
      <x:c r="A142" s="46" t="str">
        <x:f>IF(COUNTA(B142:L142)&gt;0,"131",IF(ISNUMBER($G$7),IF(AND($G$7&gt;=1,$G$7&lt;=500,$G$7=INT($G$7)),IF(131&lt;=$G$7,"131",""),""),""))</x:f>
      </x:c>
      <x:c r="B142" s="46"/>
      <x:c r="C142" s="46"/>
      <x:c r="D142" s="46"/>
      <x:c r="E142" s="46"/>
      <x:c r="F142" s="46"/>
      <x:c r="G142" s="46"/>
      <x:c r="H142" s="46"/>
      <x:c r="I142" s="46"/>
      <x:c r="J142" s="46"/>
      <x:c r="K142" s="46"/>
      <x:c r="L142" s="46"/>
    </x:row>
    <x:row r="143" ht="25" customHeight="1">
      <x:c r="A143" s="46" t="str">
        <x:f>IF(COUNTA(B143:L143)&gt;0,"132",IF(ISNUMBER($G$7),IF(AND($G$7&gt;=1,$G$7&lt;=500,$G$7=INT($G$7)),IF(132&lt;=$G$7,"132",""),""),""))</x:f>
      </x:c>
      <x:c r="B143" s="46"/>
      <x:c r="C143" s="46"/>
      <x:c r="D143" s="46"/>
      <x:c r="E143" s="46"/>
      <x:c r="F143" s="46"/>
      <x:c r="G143" s="46"/>
      <x:c r="H143" s="46"/>
      <x:c r="I143" s="46"/>
      <x:c r="J143" s="46"/>
      <x:c r="K143" s="46"/>
      <x:c r="L143" s="46"/>
    </x:row>
    <x:row r="144" ht="25" customHeight="1">
      <x:c r="A144" s="46" t="str">
        <x:f>IF(COUNTA(B144:L144)&gt;0,"133",IF(ISNUMBER($G$7),IF(AND($G$7&gt;=1,$G$7&lt;=500,$G$7=INT($G$7)),IF(133&lt;=$G$7,"133",""),""),""))</x:f>
      </x:c>
      <x:c r="B144" s="46"/>
      <x:c r="C144" s="46"/>
      <x:c r="D144" s="46"/>
      <x:c r="E144" s="46"/>
      <x:c r="F144" s="46"/>
      <x:c r="G144" s="46"/>
      <x:c r="H144" s="46"/>
      <x:c r="I144" s="46"/>
      <x:c r="J144" s="46"/>
      <x:c r="K144" s="46"/>
      <x:c r="L144" s="46"/>
    </x:row>
    <x:row r="145" ht="25" customHeight="1">
      <x:c r="A145" s="46" t="str">
        <x:f>IF(COUNTA(B145:L145)&gt;0,"134",IF(ISNUMBER($G$7),IF(AND($G$7&gt;=1,$G$7&lt;=500,$G$7=INT($G$7)),IF(134&lt;=$G$7,"134",""),""),""))</x:f>
      </x:c>
      <x:c r="B145" s="46"/>
      <x:c r="C145" s="46"/>
      <x:c r="D145" s="46"/>
      <x:c r="E145" s="46"/>
      <x:c r="F145" s="46"/>
      <x:c r="G145" s="46"/>
      <x:c r="H145" s="46"/>
      <x:c r="I145" s="46"/>
      <x:c r="J145" s="46"/>
      <x:c r="K145" s="46"/>
      <x:c r="L145" s="46"/>
    </x:row>
    <x:row r="146" ht="25" customHeight="1">
      <x:c r="A146" s="46" t="str">
        <x:f>IF(COUNTA(B146:L146)&gt;0,"135",IF(ISNUMBER($G$7),IF(AND($G$7&gt;=1,$G$7&lt;=500,$G$7=INT($G$7)),IF(135&lt;=$G$7,"135",""),""),""))</x:f>
      </x:c>
      <x:c r="B146" s="46"/>
      <x:c r="C146" s="46"/>
      <x:c r="D146" s="46"/>
      <x:c r="E146" s="46"/>
      <x:c r="F146" s="46"/>
      <x:c r="G146" s="46"/>
      <x:c r="H146" s="46"/>
      <x:c r="I146" s="46"/>
      <x:c r="J146" s="46"/>
      <x:c r="K146" s="46"/>
      <x:c r="L146" s="46"/>
    </x:row>
    <x:row r="147" ht="25" customHeight="1">
      <x:c r="A147" s="46" t="str">
        <x:f>IF(COUNTA(B147:L147)&gt;0,"136",IF(ISNUMBER($G$7),IF(AND($G$7&gt;=1,$G$7&lt;=500,$G$7=INT($G$7)),IF(136&lt;=$G$7,"136",""),""),""))</x:f>
      </x:c>
      <x:c r="B147" s="46"/>
      <x:c r="C147" s="46"/>
      <x:c r="D147" s="46"/>
      <x:c r="E147" s="46"/>
      <x:c r="F147" s="46"/>
      <x:c r="G147" s="46"/>
      <x:c r="H147" s="46"/>
      <x:c r="I147" s="46"/>
      <x:c r="J147" s="46"/>
      <x:c r="K147" s="46"/>
      <x:c r="L147" s="46"/>
    </x:row>
    <x:row r="148" ht="25" customHeight="1">
      <x:c r="A148" s="46" t="str">
        <x:f>IF(COUNTA(B148:L148)&gt;0,"137",IF(ISNUMBER($G$7),IF(AND($G$7&gt;=1,$G$7&lt;=500,$G$7=INT($G$7)),IF(137&lt;=$G$7,"137",""),""),""))</x:f>
      </x:c>
      <x:c r="B148" s="46"/>
      <x:c r="C148" s="46"/>
      <x:c r="D148" s="46"/>
      <x:c r="E148" s="46"/>
      <x:c r="F148" s="46"/>
      <x:c r="G148" s="46"/>
      <x:c r="H148" s="46"/>
      <x:c r="I148" s="46"/>
      <x:c r="J148" s="46"/>
      <x:c r="K148" s="46"/>
      <x:c r="L148" s="46"/>
    </x:row>
    <x:row r="149" ht="25" customHeight="1">
      <x:c r="A149" s="46" t="str">
        <x:f>IF(COUNTA(B149:L149)&gt;0,"138",IF(ISNUMBER($G$7),IF(AND($G$7&gt;=1,$G$7&lt;=500,$G$7=INT($G$7)),IF(138&lt;=$G$7,"138",""),""),""))</x:f>
      </x:c>
      <x:c r="B149" s="46"/>
      <x:c r="C149" s="46"/>
      <x:c r="D149" s="46"/>
      <x:c r="E149" s="46"/>
      <x:c r="F149" s="46"/>
      <x:c r="G149" s="46"/>
      <x:c r="H149" s="46"/>
      <x:c r="I149" s="46"/>
      <x:c r="J149" s="46"/>
      <x:c r="K149" s="46"/>
      <x:c r="L149" s="46"/>
    </x:row>
    <x:row r="150" ht="25" customHeight="1">
      <x:c r="A150" s="46" t="str">
        <x:f>IF(COUNTA(B150:L150)&gt;0,"139",IF(ISNUMBER($G$7),IF(AND($G$7&gt;=1,$G$7&lt;=500,$G$7=INT($G$7)),IF(139&lt;=$G$7,"139",""),""),""))</x:f>
      </x:c>
      <x:c r="B150" s="46"/>
      <x:c r="C150" s="46"/>
      <x:c r="D150" s="46"/>
      <x:c r="E150" s="46"/>
      <x:c r="F150" s="46"/>
      <x:c r="G150" s="46"/>
      <x:c r="H150" s="46"/>
      <x:c r="I150" s="46"/>
      <x:c r="J150" s="46"/>
      <x:c r="K150" s="46"/>
      <x:c r="L150" s="46"/>
    </x:row>
    <x:row r="151" ht="25" customHeight="1">
      <x:c r="A151" s="46" t="str">
        <x:f>IF(COUNTA(B151:L151)&gt;0,"140",IF(ISNUMBER($G$7),IF(AND($G$7&gt;=1,$G$7&lt;=500,$G$7=INT($G$7)),IF(140&lt;=$G$7,"140",""),""),""))</x:f>
      </x:c>
      <x:c r="B151" s="46"/>
      <x:c r="C151" s="46"/>
      <x:c r="D151" s="46"/>
      <x:c r="E151" s="46"/>
      <x:c r="F151" s="46"/>
      <x:c r="G151" s="46"/>
      <x:c r="H151" s="46"/>
      <x:c r="I151" s="46"/>
      <x:c r="J151" s="46"/>
      <x:c r="K151" s="46"/>
      <x:c r="L151" s="46"/>
    </x:row>
    <x:row r="152" ht="25" customHeight="1">
      <x:c r="A152" s="46" t="str">
        <x:f>IF(COUNTA(B152:L152)&gt;0,"141",IF(ISNUMBER($G$7),IF(AND($G$7&gt;=1,$G$7&lt;=500,$G$7=INT($G$7)),IF(141&lt;=$G$7,"141",""),""),""))</x:f>
      </x:c>
      <x:c r="B152" s="46"/>
      <x:c r="C152" s="46"/>
      <x:c r="D152" s="46"/>
      <x:c r="E152" s="46"/>
      <x:c r="F152" s="46"/>
      <x:c r="G152" s="46"/>
      <x:c r="H152" s="46"/>
      <x:c r="I152" s="46"/>
      <x:c r="J152" s="46"/>
      <x:c r="K152" s="46"/>
      <x:c r="L152" s="46"/>
    </x:row>
    <x:row r="153" ht="25" customHeight="1">
      <x:c r="A153" s="46" t="str">
        <x:f>IF(COUNTA(B153:L153)&gt;0,"142",IF(ISNUMBER($G$7),IF(AND($G$7&gt;=1,$G$7&lt;=500,$G$7=INT($G$7)),IF(142&lt;=$G$7,"142",""),""),""))</x:f>
      </x:c>
      <x:c r="B153" s="46"/>
      <x:c r="C153" s="46"/>
      <x:c r="D153" s="46"/>
      <x:c r="E153" s="46"/>
      <x:c r="F153" s="46"/>
      <x:c r="G153" s="46"/>
      <x:c r="H153" s="46"/>
      <x:c r="I153" s="46"/>
      <x:c r="J153" s="46"/>
      <x:c r="K153" s="46"/>
      <x:c r="L153" s="46"/>
    </x:row>
    <x:row r="154" ht="25" customHeight="1">
      <x:c r="A154" s="46" t="str">
        <x:f>IF(COUNTA(B154:L154)&gt;0,"143",IF(ISNUMBER($G$7),IF(AND($G$7&gt;=1,$G$7&lt;=500,$G$7=INT($G$7)),IF(143&lt;=$G$7,"143",""),""),""))</x:f>
      </x:c>
      <x:c r="B154" s="46"/>
      <x:c r="C154" s="46"/>
      <x:c r="D154" s="46"/>
      <x:c r="E154" s="46"/>
      <x:c r="F154" s="46"/>
      <x:c r="G154" s="46"/>
      <x:c r="H154" s="46"/>
      <x:c r="I154" s="46"/>
      <x:c r="J154" s="46"/>
      <x:c r="K154" s="46"/>
      <x:c r="L154" s="46"/>
    </x:row>
    <x:row r="155" ht="25" customHeight="1">
      <x:c r="A155" s="46" t="str">
        <x:f>IF(COUNTA(B155:L155)&gt;0,"144",IF(ISNUMBER($G$7),IF(AND($G$7&gt;=1,$G$7&lt;=500,$G$7=INT($G$7)),IF(144&lt;=$G$7,"144",""),""),""))</x:f>
      </x:c>
      <x:c r="B155" s="46"/>
      <x:c r="C155" s="46"/>
      <x:c r="D155" s="46"/>
      <x:c r="E155" s="46"/>
      <x:c r="F155" s="46"/>
      <x:c r="G155" s="46"/>
      <x:c r="H155" s="46"/>
      <x:c r="I155" s="46"/>
      <x:c r="J155" s="46"/>
      <x:c r="K155" s="46"/>
      <x:c r="L155" s="46"/>
    </x:row>
    <x:row r="156" ht="25" customHeight="1">
      <x:c r="A156" s="46" t="str">
        <x:f>IF(COUNTA(B156:L156)&gt;0,"145",IF(ISNUMBER($G$7),IF(AND($G$7&gt;=1,$G$7&lt;=500,$G$7=INT($G$7)),IF(145&lt;=$G$7,"145",""),""),""))</x:f>
      </x:c>
      <x:c r="B156" s="46"/>
      <x:c r="C156" s="46"/>
      <x:c r="D156" s="46"/>
      <x:c r="E156" s="46"/>
      <x:c r="F156" s="46"/>
      <x:c r="G156" s="46"/>
      <x:c r="H156" s="46"/>
      <x:c r="I156" s="46"/>
      <x:c r="J156" s="46"/>
      <x:c r="K156" s="46"/>
      <x:c r="L156" s="46"/>
    </x:row>
    <x:row r="157" ht="25" customHeight="1">
      <x:c r="A157" s="46" t="str">
        <x:f>IF(COUNTA(B157:L157)&gt;0,"146",IF(ISNUMBER($G$7),IF(AND($G$7&gt;=1,$G$7&lt;=500,$G$7=INT($G$7)),IF(146&lt;=$G$7,"146",""),""),""))</x:f>
      </x:c>
      <x:c r="B157" s="46"/>
      <x:c r="C157" s="46"/>
      <x:c r="D157" s="46"/>
      <x:c r="E157" s="46"/>
      <x:c r="F157" s="46"/>
      <x:c r="G157" s="46"/>
      <x:c r="H157" s="46"/>
      <x:c r="I157" s="46"/>
      <x:c r="J157" s="46"/>
      <x:c r="K157" s="46"/>
      <x:c r="L157" s="46"/>
    </x:row>
    <x:row r="158" ht="25" customHeight="1">
      <x:c r="A158" s="46" t="str">
        <x:f>IF(COUNTA(B158:L158)&gt;0,"147",IF(ISNUMBER($G$7),IF(AND($G$7&gt;=1,$G$7&lt;=500,$G$7=INT($G$7)),IF(147&lt;=$G$7,"147",""),""),""))</x:f>
      </x:c>
      <x:c r="B158" s="46"/>
      <x:c r="C158" s="46"/>
      <x:c r="D158" s="46"/>
      <x:c r="E158" s="46"/>
      <x:c r="F158" s="46"/>
      <x:c r="G158" s="46"/>
      <x:c r="H158" s="46"/>
      <x:c r="I158" s="46"/>
      <x:c r="J158" s="46"/>
      <x:c r="K158" s="46"/>
      <x:c r="L158" s="46"/>
    </x:row>
    <x:row r="159" ht="25" customHeight="1">
      <x:c r="A159" s="46" t="str">
        <x:f>IF(COUNTA(B159:L159)&gt;0,"148",IF(ISNUMBER($G$7),IF(AND($G$7&gt;=1,$G$7&lt;=500,$G$7=INT($G$7)),IF(148&lt;=$G$7,"148",""),""),""))</x:f>
      </x:c>
      <x:c r="B159" s="46"/>
      <x:c r="C159" s="46"/>
      <x:c r="D159" s="46"/>
      <x:c r="E159" s="46"/>
      <x:c r="F159" s="46"/>
      <x:c r="G159" s="46"/>
      <x:c r="H159" s="46"/>
      <x:c r="I159" s="46"/>
      <x:c r="J159" s="46"/>
      <x:c r="K159" s="46"/>
      <x:c r="L159" s="46"/>
    </x:row>
    <x:row r="160" ht="25" customHeight="1">
      <x:c r="A160" s="46" t="str">
        <x:f>IF(COUNTA(B160:L160)&gt;0,"149",IF(ISNUMBER($G$7),IF(AND($G$7&gt;=1,$G$7&lt;=500,$G$7=INT($G$7)),IF(149&lt;=$G$7,"149",""),""),""))</x:f>
      </x:c>
      <x:c r="B160" s="46"/>
      <x:c r="C160" s="46"/>
      <x:c r="D160" s="46"/>
      <x:c r="E160" s="46"/>
      <x:c r="F160" s="46"/>
      <x:c r="G160" s="46"/>
      <x:c r="H160" s="46"/>
      <x:c r="I160" s="46"/>
      <x:c r="J160" s="46"/>
      <x:c r="K160" s="46"/>
      <x:c r="L160" s="46"/>
    </x:row>
    <x:row r="161" ht="25" customHeight="1">
      <x:c r="A161" s="46" t="str">
        <x:f>IF(COUNTA(B161:L161)&gt;0,"150",IF(ISNUMBER($G$7),IF(AND($G$7&gt;=1,$G$7&lt;=500,$G$7=INT($G$7)),IF(150&lt;=$G$7,"150",""),""),""))</x:f>
      </x:c>
      <x:c r="B161" s="46"/>
      <x:c r="C161" s="46"/>
      <x:c r="D161" s="46"/>
      <x:c r="E161" s="46"/>
      <x:c r="F161" s="46"/>
      <x:c r="G161" s="46"/>
      <x:c r="H161" s="46"/>
      <x:c r="I161" s="46"/>
      <x:c r="J161" s="46"/>
      <x:c r="K161" s="46"/>
      <x:c r="L161" s="46"/>
    </x:row>
    <x:row r="162" ht="25" customHeight="1">
      <x:c r="A162" s="46" t="str">
        <x:f>IF(COUNTA(B162:L162)&gt;0,"151",IF(ISNUMBER($G$7),IF(AND($G$7&gt;=1,$G$7&lt;=500,$G$7=INT($G$7)),IF(151&lt;=$G$7,"151",""),""),""))</x:f>
      </x:c>
      <x:c r="B162" s="46"/>
      <x:c r="C162" s="46"/>
      <x:c r="D162" s="46"/>
      <x:c r="E162" s="46"/>
      <x:c r="F162" s="46"/>
      <x:c r="G162" s="46"/>
      <x:c r="H162" s="46"/>
      <x:c r="I162" s="46"/>
      <x:c r="J162" s="46"/>
      <x:c r="K162" s="46"/>
      <x:c r="L162" s="46"/>
    </x:row>
    <x:row r="163" ht="25" customHeight="1">
      <x:c r="A163" s="46" t="str">
        <x:f>IF(COUNTA(B163:L163)&gt;0,"152",IF(ISNUMBER($G$7),IF(AND($G$7&gt;=1,$G$7&lt;=500,$G$7=INT($G$7)),IF(152&lt;=$G$7,"152",""),""),""))</x:f>
      </x:c>
      <x:c r="B163" s="46"/>
      <x:c r="C163" s="46"/>
      <x:c r="D163" s="46"/>
      <x:c r="E163" s="46"/>
      <x:c r="F163" s="46"/>
      <x:c r="G163" s="46"/>
      <x:c r="H163" s="46"/>
      <x:c r="I163" s="46"/>
      <x:c r="J163" s="46"/>
      <x:c r="K163" s="46"/>
      <x:c r="L163" s="46"/>
    </x:row>
    <x:row r="164" ht="25" customHeight="1">
      <x:c r="A164" s="46" t="str">
        <x:f>IF(COUNTA(B164:L164)&gt;0,"153",IF(ISNUMBER($G$7),IF(AND($G$7&gt;=1,$G$7&lt;=500,$G$7=INT($G$7)),IF(153&lt;=$G$7,"153",""),""),""))</x:f>
      </x:c>
      <x:c r="B164" s="46"/>
      <x:c r="C164" s="46"/>
      <x:c r="D164" s="46"/>
      <x:c r="E164" s="46"/>
      <x:c r="F164" s="46"/>
      <x:c r="G164" s="46"/>
      <x:c r="H164" s="46"/>
      <x:c r="I164" s="46"/>
      <x:c r="J164" s="46"/>
      <x:c r="K164" s="46"/>
      <x:c r="L164" s="46"/>
    </x:row>
    <x:row r="165" ht="25" customHeight="1">
      <x:c r="A165" s="46" t="str">
        <x:f>IF(COUNTA(B165:L165)&gt;0,"154",IF(ISNUMBER($G$7),IF(AND($G$7&gt;=1,$G$7&lt;=500,$G$7=INT($G$7)),IF(154&lt;=$G$7,"154",""),""),""))</x:f>
      </x:c>
      <x:c r="B165" s="46"/>
      <x:c r="C165" s="46"/>
      <x:c r="D165" s="46"/>
      <x:c r="E165" s="46"/>
      <x:c r="F165" s="46"/>
      <x:c r="G165" s="46"/>
      <x:c r="H165" s="46"/>
      <x:c r="I165" s="46"/>
      <x:c r="J165" s="46"/>
      <x:c r="K165" s="46"/>
      <x:c r="L165" s="46"/>
    </x:row>
    <x:row r="166" ht="25" customHeight="1">
      <x:c r="A166" s="46" t="str">
        <x:f>IF(COUNTA(B166:L166)&gt;0,"155",IF(ISNUMBER($G$7),IF(AND($G$7&gt;=1,$G$7&lt;=500,$G$7=INT($G$7)),IF(155&lt;=$G$7,"155",""),""),""))</x:f>
      </x:c>
      <x:c r="B166" s="46"/>
      <x:c r="C166" s="46"/>
      <x:c r="D166" s="46"/>
      <x:c r="E166" s="46"/>
      <x:c r="F166" s="46"/>
      <x:c r="G166" s="46"/>
      <x:c r="H166" s="46"/>
      <x:c r="I166" s="46"/>
      <x:c r="J166" s="46"/>
      <x:c r="K166" s="46"/>
      <x:c r="L166" s="46"/>
    </x:row>
    <x:row r="167" ht="25" customHeight="1">
      <x:c r="A167" s="46" t="str">
        <x:f>IF(COUNTA(B167:L167)&gt;0,"156",IF(ISNUMBER($G$7),IF(AND($G$7&gt;=1,$G$7&lt;=500,$G$7=INT($G$7)),IF(156&lt;=$G$7,"156",""),""),""))</x:f>
      </x:c>
      <x:c r="B167" s="46"/>
      <x:c r="C167" s="46"/>
      <x:c r="D167" s="46"/>
      <x:c r="E167" s="46"/>
      <x:c r="F167" s="46"/>
      <x:c r="G167" s="46"/>
      <x:c r="H167" s="46"/>
      <x:c r="I167" s="46"/>
      <x:c r="J167" s="46"/>
      <x:c r="K167" s="46"/>
      <x:c r="L167" s="46"/>
    </x:row>
    <x:row r="168" ht="25" customHeight="1">
      <x:c r="A168" s="46" t="str">
        <x:f>IF(COUNTA(B168:L168)&gt;0,"157",IF(ISNUMBER($G$7),IF(AND($G$7&gt;=1,$G$7&lt;=500,$G$7=INT($G$7)),IF(157&lt;=$G$7,"157",""),""),""))</x:f>
      </x:c>
      <x:c r="B168" s="46"/>
      <x:c r="C168" s="46"/>
      <x:c r="D168" s="46"/>
      <x:c r="E168" s="46"/>
      <x:c r="F168" s="46"/>
      <x:c r="G168" s="46"/>
      <x:c r="H168" s="46"/>
      <x:c r="I168" s="46"/>
      <x:c r="J168" s="46"/>
      <x:c r="K168" s="46"/>
      <x:c r="L168" s="46"/>
    </x:row>
    <x:row r="169" ht="25" customHeight="1">
      <x:c r="A169" s="46" t="str">
        <x:f>IF(COUNTA(B169:L169)&gt;0,"158",IF(ISNUMBER($G$7),IF(AND($G$7&gt;=1,$G$7&lt;=500,$G$7=INT($G$7)),IF(158&lt;=$G$7,"158",""),""),""))</x:f>
      </x:c>
      <x:c r="B169" s="46"/>
      <x:c r="C169" s="46"/>
      <x:c r="D169" s="46"/>
      <x:c r="E169" s="46"/>
      <x:c r="F169" s="46"/>
      <x:c r="G169" s="46"/>
      <x:c r="H169" s="46"/>
      <x:c r="I169" s="46"/>
      <x:c r="J169" s="46"/>
      <x:c r="K169" s="46"/>
      <x:c r="L169" s="46"/>
    </x:row>
    <x:row r="170" ht="25" customHeight="1">
      <x:c r="A170" s="46" t="str">
        <x:f>IF(COUNTA(B170:L170)&gt;0,"159",IF(ISNUMBER($G$7),IF(AND($G$7&gt;=1,$G$7&lt;=500,$G$7=INT($G$7)),IF(159&lt;=$G$7,"159",""),""),""))</x:f>
      </x:c>
      <x:c r="B170" s="46"/>
      <x:c r="C170" s="46"/>
      <x:c r="D170" s="46"/>
      <x:c r="E170" s="46"/>
      <x:c r="F170" s="46"/>
      <x:c r="G170" s="46"/>
      <x:c r="H170" s="46"/>
      <x:c r="I170" s="46"/>
      <x:c r="J170" s="46"/>
      <x:c r="K170" s="46"/>
      <x:c r="L170" s="46"/>
    </x:row>
    <x:row r="171" ht="25" customHeight="1">
      <x:c r="A171" s="46" t="str">
        <x:f>IF(COUNTA(B171:L171)&gt;0,"160",IF(ISNUMBER($G$7),IF(AND($G$7&gt;=1,$G$7&lt;=500,$G$7=INT($G$7)),IF(160&lt;=$G$7,"160",""),""),""))</x:f>
      </x:c>
      <x:c r="B171" s="46"/>
      <x:c r="C171" s="46"/>
      <x:c r="D171" s="46"/>
      <x:c r="E171" s="46"/>
      <x:c r="F171" s="46"/>
      <x:c r="G171" s="46"/>
      <x:c r="H171" s="46"/>
      <x:c r="I171" s="46"/>
      <x:c r="J171" s="46"/>
      <x:c r="K171" s="46"/>
      <x:c r="L171" s="46"/>
    </x:row>
    <x:row r="172" ht="25" customHeight="1">
      <x:c r="A172" s="46" t="str">
        <x:f>IF(COUNTA(B172:L172)&gt;0,"161",IF(ISNUMBER($G$7),IF(AND($G$7&gt;=1,$G$7&lt;=500,$G$7=INT($G$7)),IF(161&lt;=$G$7,"161",""),""),""))</x:f>
      </x:c>
      <x:c r="B172" s="46"/>
      <x:c r="C172" s="46"/>
      <x:c r="D172" s="46"/>
      <x:c r="E172" s="46"/>
      <x:c r="F172" s="46"/>
      <x:c r="G172" s="46"/>
      <x:c r="H172" s="46"/>
      <x:c r="I172" s="46"/>
      <x:c r="J172" s="46"/>
      <x:c r="K172" s="46"/>
      <x:c r="L172" s="46"/>
    </x:row>
    <x:row r="173" ht="25" customHeight="1">
      <x:c r="A173" s="46" t="str">
        <x:f>IF(COUNTA(B173:L173)&gt;0,"162",IF(ISNUMBER($G$7),IF(AND($G$7&gt;=1,$G$7&lt;=500,$G$7=INT($G$7)),IF(162&lt;=$G$7,"162",""),""),""))</x:f>
      </x:c>
      <x:c r="B173" s="46"/>
      <x:c r="C173" s="46"/>
      <x:c r="D173" s="46"/>
      <x:c r="E173" s="46"/>
      <x:c r="F173" s="46"/>
      <x:c r="G173" s="46"/>
      <x:c r="H173" s="46"/>
      <x:c r="I173" s="46"/>
      <x:c r="J173" s="46"/>
      <x:c r="K173" s="46"/>
      <x:c r="L173" s="46"/>
    </x:row>
    <x:row r="174" ht="25" customHeight="1">
      <x:c r="A174" s="46" t="str">
        <x:f>IF(COUNTA(B174:L174)&gt;0,"163",IF(ISNUMBER($G$7),IF(AND($G$7&gt;=1,$G$7&lt;=500,$G$7=INT($G$7)),IF(163&lt;=$G$7,"163",""),""),""))</x:f>
      </x:c>
      <x:c r="B174" s="46"/>
      <x:c r="C174" s="46"/>
      <x:c r="D174" s="46"/>
      <x:c r="E174" s="46"/>
      <x:c r="F174" s="46"/>
      <x:c r="G174" s="46"/>
      <x:c r="H174" s="46"/>
      <x:c r="I174" s="46"/>
      <x:c r="J174" s="46"/>
      <x:c r="K174" s="46"/>
      <x:c r="L174" s="46"/>
    </x:row>
    <x:row r="175" ht="25" customHeight="1">
      <x:c r="A175" s="46" t="str">
        <x:f>IF(COUNTA(B175:L175)&gt;0,"164",IF(ISNUMBER($G$7),IF(AND($G$7&gt;=1,$G$7&lt;=500,$G$7=INT($G$7)),IF(164&lt;=$G$7,"164",""),""),""))</x:f>
      </x:c>
      <x:c r="B175" s="46"/>
      <x:c r="C175" s="46"/>
      <x:c r="D175" s="46"/>
      <x:c r="E175" s="46"/>
      <x:c r="F175" s="46"/>
      <x:c r="G175" s="46"/>
      <x:c r="H175" s="46"/>
      <x:c r="I175" s="46"/>
      <x:c r="J175" s="46"/>
      <x:c r="K175" s="46"/>
      <x:c r="L175" s="46"/>
    </x:row>
    <x:row r="176" ht="25" customHeight="1">
      <x:c r="A176" s="46" t="str">
        <x:f>IF(COUNTA(B176:L176)&gt;0,"165",IF(ISNUMBER($G$7),IF(AND($G$7&gt;=1,$G$7&lt;=500,$G$7=INT($G$7)),IF(165&lt;=$G$7,"165",""),""),""))</x:f>
      </x:c>
      <x:c r="B176" s="46"/>
      <x:c r="C176" s="46"/>
      <x:c r="D176" s="46"/>
      <x:c r="E176" s="46"/>
      <x:c r="F176" s="46"/>
      <x:c r="G176" s="46"/>
      <x:c r="H176" s="46"/>
      <x:c r="I176" s="46"/>
      <x:c r="J176" s="46"/>
      <x:c r="K176" s="46"/>
      <x:c r="L176" s="46"/>
    </x:row>
    <x:row r="177" ht="25" customHeight="1">
      <x:c r="A177" s="46" t="str">
        <x:f>IF(COUNTA(B177:L177)&gt;0,"166",IF(ISNUMBER($G$7),IF(AND($G$7&gt;=1,$G$7&lt;=500,$G$7=INT($G$7)),IF(166&lt;=$G$7,"166",""),""),""))</x:f>
      </x:c>
      <x:c r="B177" s="46"/>
      <x:c r="C177" s="46"/>
      <x:c r="D177" s="46"/>
      <x:c r="E177" s="46"/>
      <x:c r="F177" s="46"/>
      <x:c r="G177" s="46"/>
      <x:c r="H177" s="46"/>
      <x:c r="I177" s="46"/>
      <x:c r="J177" s="46"/>
      <x:c r="K177" s="46"/>
      <x:c r="L177" s="46"/>
    </x:row>
    <x:row r="178" ht="25" customHeight="1">
      <x:c r="A178" s="46" t="str">
        <x:f>IF(COUNTA(B178:L178)&gt;0,"167",IF(ISNUMBER($G$7),IF(AND($G$7&gt;=1,$G$7&lt;=500,$G$7=INT($G$7)),IF(167&lt;=$G$7,"167",""),""),""))</x:f>
      </x:c>
      <x:c r="B178" s="46"/>
      <x:c r="C178" s="46"/>
      <x:c r="D178" s="46"/>
      <x:c r="E178" s="46"/>
      <x:c r="F178" s="46"/>
      <x:c r="G178" s="46"/>
      <x:c r="H178" s="46"/>
      <x:c r="I178" s="46"/>
      <x:c r="J178" s="46"/>
      <x:c r="K178" s="46"/>
      <x:c r="L178" s="46"/>
    </x:row>
    <x:row r="179" ht="25" customHeight="1">
      <x:c r="A179" s="46" t="str">
        <x:f>IF(COUNTA(B179:L179)&gt;0,"168",IF(ISNUMBER($G$7),IF(AND($G$7&gt;=1,$G$7&lt;=500,$G$7=INT($G$7)),IF(168&lt;=$G$7,"168",""),""),""))</x:f>
      </x:c>
      <x:c r="B179" s="46"/>
      <x:c r="C179" s="46"/>
      <x:c r="D179" s="46"/>
      <x:c r="E179" s="46"/>
      <x:c r="F179" s="46"/>
      <x:c r="G179" s="46"/>
      <x:c r="H179" s="46"/>
      <x:c r="I179" s="46"/>
      <x:c r="J179" s="46"/>
      <x:c r="K179" s="46"/>
      <x:c r="L179" s="46"/>
    </x:row>
    <x:row r="180" ht="25" customHeight="1">
      <x:c r="A180" s="46" t="str">
        <x:f>IF(COUNTA(B180:L180)&gt;0,"169",IF(ISNUMBER($G$7),IF(AND($G$7&gt;=1,$G$7&lt;=500,$G$7=INT($G$7)),IF(169&lt;=$G$7,"169",""),""),""))</x:f>
      </x:c>
      <x:c r="B180" s="46"/>
      <x:c r="C180" s="46"/>
      <x:c r="D180" s="46"/>
      <x:c r="E180" s="46"/>
      <x:c r="F180" s="46"/>
      <x:c r="G180" s="46"/>
      <x:c r="H180" s="46"/>
      <x:c r="I180" s="46"/>
      <x:c r="J180" s="46"/>
      <x:c r="K180" s="46"/>
      <x:c r="L180" s="46"/>
    </x:row>
    <x:row r="181" ht="25" customHeight="1">
      <x:c r="A181" s="46" t="str">
        <x:f>IF(COUNTA(B181:L181)&gt;0,"170",IF(ISNUMBER($G$7),IF(AND($G$7&gt;=1,$G$7&lt;=500,$G$7=INT($G$7)),IF(170&lt;=$G$7,"170",""),""),""))</x:f>
      </x:c>
      <x:c r="B181" s="46"/>
      <x:c r="C181" s="46"/>
      <x:c r="D181" s="46"/>
      <x:c r="E181" s="46"/>
      <x:c r="F181" s="46"/>
      <x:c r="G181" s="46"/>
      <x:c r="H181" s="46"/>
      <x:c r="I181" s="46"/>
      <x:c r="J181" s="46"/>
      <x:c r="K181" s="46"/>
      <x:c r="L181" s="46"/>
    </x:row>
    <x:row r="182" ht="25" customHeight="1">
      <x:c r="A182" s="46" t="str">
        <x:f>IF(COUNTA(B182:L182)&gt;0,"171",IF(ISNUMBER($G$7),IF(AND($G$7&gt;=1,$G$7&lt;=500,$G$7=INT($G$7)),IF(171&lt;=$G$7,"171",""),""),""))</x:f>
      </x:c>
      <x:c r="B182" s="46"/>
      <x:c r="C182" s="46"/>
      <x:c r="D182" s="46"/>
      <x:c r="E182" s="46"/>
      <x:c r="F182" s="46"/>
      <x:c r="G182" s="46"/>
      <x:c r="H182" s="46"/>
      <x:c r="I182" s="46"/>
      <x:c r="J182" s="46"/>
      <x:c r="K182" s="46"/>
      <x:c r="L182" s="46"/>
    </x:row>
    <x:row r="183" ht="25" customHeight="1">
      <x:c r="A183" s="46" t="str">
        <x:f>IF(COUNTA(B183:L183)&gt;0,"172",IF(ISNUMBER($G$7),IF(AND($G$7&gt;=1,$G$7&lt;=500,$G$7=INT($G$7)),IF(172&lt;=$G$7,"172",""),""),""))</x:f>
      </x:c>
      <x:c r="B183" s="46"/>
      <x:c r="C183" s="46"/>
      <x:c r="D183" s="46"/>
      <x:c r="E183" s="46"/>
      <x:c r="F183" s="46"/>
      <x:c r="G183" s="46"/>
      <x:c r="H183" s="46"/>
      <x:c r="I183" s="46"/>
      <x:c r="J183" s="46"/>
      <x:c r="K183" s="46"/>
      <x:c r="L183" s="46"/>
    </x:row>
    <x:row r="184" ht="25" customHeight="1">
      <x:c r="A184" s="46" t="str">
        <x:f>IF(COUNTA(B184:L184)&gt;0,"173",IF(ISNUMBER($G$7),IF(AND($G$7&gt;=1,$G$7&lt;=500,$G$7=INT($G$7)),IF(173&lt;=$G$7,"173",""),""),""))</x:f>
      </x:c>
      <x:c r="B184" s="46"/>
      <x:c r="C184" s="46"/>
      <x:c r="D184" s="46"/>
      <x:c r="E184" s="46"/>
      <x:c r="F184" s="46"/>
      <x:c r="G184" s="46"/>
      <x:c r="H184" s="46"/>
      <x:c r="I184" s="46"/>
      <x:c r="J184" s="46"/>
      <x:c r="K184" s="46"/>
      <x:c r="L184" s="46"/>
    </x:row>
    <x:row r="185" ht="25" customHeight="1">
      <x:c r="A185" s="46" t="str">
        <x:f>IF(COUNTA(B185:L185)&gt;0,"174",IF(ISNUMBER($G$7),IF(AND($G$7&gt;=1,$G$7&lt;=500,$G$7=INT($G$7)),IF(174&lt;=$G$7,"174",""),""),""))</x:f>
      </x:c>
      <x:c r="B185" s="46"/>
      <x:c r="C185" s="46"/>
      <x:c r="D185" s="46"/>
      <x:c r="E185" s="46"/>
      <x:c r="F185" s="46"/>
      <x:c r="G185" s="46"/>
      <x:c r="H185" s="46"/>
      <x:c r="I185" s="46"/>
      <x:c r="J185" s="46"/>
      <x:c r="K185" s="46"/>
      <x:c r="L185" s="46"/>
    </x:row>
    <x:row r="186" ht="25" customHeight="1">
      <x:c r="A186" s="46" t="str">
        <x:f>IF(COUNTA(B186:L186)&gt;0,"175",IF(ISNUMBER($G$7),IF(AND($G$7&gt;=1,$G$7&lt;=500,$G$7=INT($G$7)),IF(175&lt;=$G$7,"175",""),""),""))</x:f>
      </x:c>
      <x:c r="B186" s="46"/>
      <x:c r="C186" s="46"/>
      <x:c r="D186" s="46"/>
      <x:c r="E186" s="46"/>
      <x:c r="F186" s="46"/>
      <x:c r="G186" s="46"/>
      <x:c r="H186" s="46"/>
      <x:c r="I186" s="46"/>
      <x:c r="J186" s="46"/>
      <x:c r="K186" s="46"/>
      <x:c r="L186" s="46"/>
    </x:row>
    <x:row r="187" ht="25" customHeight="1">
      <x:c r="A187" s="46" t="str">
        <x:f>IF(COUNTA(B187:L187)&gt;0,"176",IF(ISNUMBER($G$7),IF(AND($G$7&gt;=1,$G$7&lt;=500,$G$7=INT($G$7)),IF(176&lt;=$G$7,"176",""),""),""))</x:f>
      </x:c>
      <x:c r="B187" s="46"/>
      <x:c r="C187" s="46"/>
      <x:c r="D187" s="46"/>
      <x:c r="E187" s="46"/>
      <x:c r="F187" s="46"/>
      <x:c r="G187" s="46"/>
      <x:c r="H187" s="46"/>
      <x:c r="I187" s="46"/>
      <x:c r="J187" s="46"/>
      <x:c r="K187" s="46"/>
      <x:c r="L187" s="46"/>
    </x:row>
    <x:row r="188" ht="25" customHeight="1">
      <x:c r="A188" s="46" t="str">
        <x:f>IF(COUNTA(B188:L188)&gt;0,"177",IF(ISNUMBER($G$7),IF(AND($G$7&gt;=1,$G$7&lt;=500,$G$7=INT($G$7)),IF(177&lt;=$G$7,"177",""),""),""))</x:f>
      </x:c>
      <x:c r="B188" s="46"/>
      <x:c r="C188" s="46"/>
      <x:c r="D188" s="46"/>
      <x:c r="E188" s="46"/>
      <x:c r="F188" s="46"/>
      <x:c r="G188" s="46"/>
      <x:c r="H188" s="46"/>
      <x:c r="I188" s="46"/>
      <x:c r="J188" s="46"/>
      <x:c r="K188" s="46"/>
      <x:c r="L188" s="46"/>
    </x:row>
    <x:row r="189" ht="25" customHeight="1">
      <x:c r="A189" s="46" t="str">
        <x:f>IF(COUNTA(B189:L189)&gt;0,"178",IF(ISNUMBER($G$7),IF(AND($G$7&gt;=1,$G$7&lt;=500,$G$7=INT($G$7)),IF(178&lt;=$G$7,"178",""),""),""))</x:f>
      </x:c>
      <x:c r="B189" s="46"/>
      <x:c r="C189" s="46"/>
      <x:c r="D189" s="46"/>
      <x:c r="E189" s="46"/>
      <x:c r="F189" s="46"/>
      <x:c r="G189" s="46"/>
      <x:c r="H189" s="46"/>
      <x:c r="I189" s="46"/>
      <x:c r="J189" s="46"/>
      <x:c r="K189" s="46"/>
      <x:c r="L189" s="46"/>
    </x:row>
    <x:row r="190" ht="25" customHeight="1">
      <x:c r="A190" s="46" t="str">
        <x:f>IF(COUNTA(B190:L190)&gt;0,"179",IF(ISNUMBER($G$7),IF(AND($G$7&gt;=1,$G$7&lt;=500,$G$7=INT($G$7)),IF(179&lt;=$G$7,"179",""),""),""))</x:f>
      </x:c>
      <x:c r="B190" s="46"/>
      <x:c r="C190" s="46"/>
      <x:c r="D190" s="46"/>
      <x:c r="E190" s="46"/>
      <x:c r="F190" s="46"/>
      <x:c r="G190" s="46"/>
      <x:c r="H190" s="46"/>
      <x:c r="I190" s="46"/>
      <x:c r="J190" s="46"/>
      <x:c r="K190" s="46"/>
      <x:c r="L190" s="46"/>
    </x:row>
    <x:row r="191" ht="25" customHeight="1">
      <x:c r="A191" s="46" t="str">
        <x:f>IF(COUNTA(B191:L191)&gt;0,"180",IF(ISNUMBER($G$7),IF(AND($G$7&gt;=1,$G$7&lt;=500,$G$7=INT($G$7)),IF(180&lt;=$G$7,"180",""),""),""))</x:f>
      </x:c>
      <x:c r="B191" s="46"/>
      <x:c r="C191" s="46"/>
      <x:c r="D191" s="46"/>
      <x:c r="E191" s="46"/>
      <x:c r="F191" s="46"/>
      <x:c r="G191" s="46"/>
      <x:c r="H191" s="46"/>
      <x:c r="I191" s="46"/>
      <x:c r="J191" s="46"/>
      <x:c r="K191" s="46"/>
      <x:c r="L191" s="46"/>
    </x:row>
    <x:row r="192" ht="25" customHeight="1">
      <x:c r="A192" s="46" t="str">
        <x:f>IF(COUNTA(B192:L192)&gt;0,"181",IF(ISNUMBER($G$7),IF(AND($G$7&gt;=1,$G$7&lt;=500,$G$7=INT($G$7)),IF(181&lt;=$G$7,"181",""),""),""))</x:f>
      </x:c>
      <x:c r="B192" s="46"/>
      <x:c r="C192" s="46"/>
      <x:c r="D192" s="46"/>
      <x:c r="E192" s="46"/>
      <x:c r="F192" s="46"/>
      <x:c r="G192" s="46"/>
      <x:c r="H192" s="46"/>
      <x:c r="I192" s="46"/>
      <x:c r="J192" s="46"/>
      <x:c r="K192" s="46"/>
      <x:c r="L192" s="46"/>
    </x:row>
    <x:row r="193" ht="25" customHeight="1">
      <x:c r="A193" s="46" t="str">
        <x:f>IF(COUNTA(B193:L193)&gt;0,"182",IF(ISNUMBER($G$7),IF(AND($G$7&gt;=1,$G$7&lt;=500,$G$7=INT($G$7)),IF(182&lt;=$G$7,"182",""),""),""))</x:f>
      </x:c>
      <x:c r="B193" s="46"/>
      <x:c r="C193" s="46"/>
      <x:c r="D193" s="46"/>
      <x:c r="E193" s="46"/>
      <x:c r="F193" s="46"/>
      <x:c r="G193" s="46"/>
      <x:c r="H193" s="46"/>
      <x:c r="I193" s="46"/>
      <x:c r="J193" s="46"/>
      <x:c r="K193" s="46"/>
      <x:c r="L193" s="46"/>
    </x:row>
    <x:row r="194" ht="25" customHeight="1">
      <x:c r="A194" s="46" t="str">
        <x:f>IF(COUNTA(B194:L194)&gt;0,"183",IF(ISNUMBER($G$7),IF(AND($G$7&gt;=1,$G$7&lt;=500,$G$7=INT($G$7)),IF(183&lt;=$G$7,"183",""),""),""))</x:f>
      </x:c>
      <x:c r="B194" s="46"/>
      <x:c r="C194" s="46"/>
      <x:c r="D194" s="46"/>
      <x:c r="E194" s="46"/>
      <x:c r="F194" s="46"/>
      <x:c r="G194" s="46"/>
      <x:c r="H194" s="46"/>
      <x:c r="I194" s="46"/>
      <x:c r="J194" s="46"/>
      <x:c r="K194" s="46"/>
      <x:c r="L194" s="46"/>
    </x:row>
    <x:row r="195" ht="25" customHeight="1">
      <x:c r="A195" s="46" t="str">
        <x:f>IF(COUNTA(B195:L195)&gt;0,"184",IF(ISNUMBER($G$7),IF(AND($G$7&gt;=1,$G$7&lt;=500,$G$7=INT($G$7)),IF(184&lt;=$G$7,"184",""),""),""))</x:f>
      </x:c>
      <x:c r="B195" s="46"/>
      <x:c r="C195" s="46"/>
      <x:c r="D195" s="46"/>
      <x:c r="E195" s="46"/>
      <x:c r="F195" s="46"/>
      <x:c r="G195" s="46"/>
      <x:c r="H195" s="46"/>
      <x:c r="I195" s="46"/>
      <x:c r="J195" s="46"/>
      <x:c r="K195" s="46"/>
      <x:c r="L195" s="46"/>
    </x:row>
    <x:row r="196" ht="25" customHeight="1">
      <x:c r="A196" s="46" t="str">
        <x:f>IF(COUNTA(B196:L196)&gt;0,"185",IF(ISNUMBER($G$7),IF(AND($G$7&gt;=1,$G$7&lt;=500,$G$7=INT($G$7)),IF(185&lt;=$G$7,"185",""),""),""))</x:f>
      </x:c>
      <x:c r="B196" s="46"/>
      <x:c r="C196" s="46"/>
      <x:c r="D196" s="46"/>
      <x:c r="E196" s="46"/>
      <x:c r="F196" s="46"/>
      <x:c r="G196" s="46"/>
      <x:c r="H196" s="46"/>
      <x:c r="I196" s="46"/>
      <x:c r="J196" s="46"/>
      <x:c r="K196" s="46"/>
      <x:c r="L196" s="46"/>
    </x:row>
    <x:row r="197" ht="25" customHeight="1">
      <x:c r="A197" s="46" t="str">
        <x:f>IF(COUNTA(B197:L197)&gt;0,"186",IF(ISNUMBER($G$7),IF(AND($G$7&gt;=1,$G$7&lt;=500,$G$7=INT($G$7)),IF(186&lt;=$G$7,"186",""),""),""))</x:f>
      </x:c>
      <x:c r="B197" s="46"/>
      <x:c r="C197" s="46"/>
      <x:c r="D197" s="46"/>
      <x:c r="E197" s="46"/>
      <x:c r="F197" s="46"/>
      <x:c r="G197" s="46"/>
      <x:c r="H197" s="46"/>
      <x:c r="I197" s="46"/>
      <x:c r="J197" s="46"/>
      <x:c r="K197" s="46"/>
      <x:c r="L197" s="46"/>
    </x:row>
    <x:row r="198" ht="25" customHeight="1">
      <x:c r="A198" s="46" t="str">
        <x:f>IF(COUNTA(B198:L198)&gt;0,"187",IF(ISNUMBER($G$7),IF(AND($G$7&gt;=1,$G$7&lt;=500,$G$7=INT($G$7)),IF(187&lt;=$G$7,"187",""),""),""))</x:f>
      </x:c>
      <x:c r="B198" s="46"/>
      <x:c r="C198" s="46"/>
      <x:c r="D198" s="46"/>
      <x:c r="E198" s="46"/>
      <x:c r="F198" s="46"/>
      <x:c r="G198" s="46"/>
      <x:c r="H198" s="46"/>
      <x:c r="I198" s="46"/>
      <x:c r="J198" s="46"/>
      <x:c r="K198" s="46"/>
      <x:c r="L198" s="46"/>
    </x:row>
    <x:row r="199" ht="25" customHeight="1">
      <x:c r="A199" s="46" t="str">
        <x:f>IF(COUNTA(B199:L199)&gt;0,"188",IF(ISNUMBER($G$7),IF(AND($G$7&gt;=1,$G$7&lt;=500,$G$7=INT($G$7)),IF(188&lt;=$G$7,"188",""),""),""))</x:f>
      </x:c>
      <x:c r="B199" s="46"/>
      <x:c r="C199" s="46"/>
      <x:c r="D199" s="46"/>
      <x:c r="E199" s="46"/>
      <x:c r="F199" s="46"/>
      <x:c r="G199" s="46"/>
      <x:c r="H199" s="46"/>
      <x:c r="I199" s="46"/>
      <x:c r="J199" s="46"/>
      <x:c r="K199" s="46"/>
      <x:c r="L199" s="46"/>
    </x:row>
    <x:row r="200" ht="25" customHeight="1">
      <x:c r="A200" s="46" t="str">
        <x:f>IF(COUNTA(B200:L200)&gt;0,"189",IF(ISNUMBER($G$7),IF(AND($G$7&gt;=1,$G$7&lt;=500,$G$7=INT($G$7)),IF(189&lt;=$G$7,"189",""),""),""))</x:f>
      </x:c>
      <x:c r="B200" s="46"/>
      <x:c r="C200" s="46"/>
      <x:c r="D200" s="46"/>
      <x:c r="E200" s="46"/>
      <x:c r="F200" s="46"/>
      <x:c r="G200" s="46"/>
      <x:c r="H200" s="46"/>
      <x:c r="I200" s="46"/>
      <x:c r="J200" s="46"/>
      <x:c r="K200" s="46"/>
      <x:c r="L200" s="46"/>
    </x:row>
    <x:row r="201" ht="25" customHeight="1">
      <x:c r="A201" s="46" t="str">
        <x:f>IF(COUNTA(B201:L201)&gt;0,"190",IF(ISNUMBER($G$7),IF(AND($G$7&gt;=1,$G$7&lt;=500,$G$7=INT($G$7)),IF(190&lt;=$G$7,"190",""),""),""))</x:f>
      </x:c>
      <x:c r="B201" s="46"/>
      <x:c r="C201" s="46"/>
      <x:c r="D201" s="46"/>
      <x:c r="E201" s="46"/>
      <x:c r="F201" s="46"/>
      <x:c r="G201" s="46"/>
      <x:c r="H201" s="46"/>
      <x:c r="I201" s="46"/>
      <x:c r="J201" s="46"/>
      <x:c r="K201" s="46"/>
      <x:c r="L201" s="46"/>
    </x:row>
    <x:row r="202" ht="25" customHeight="1">
      <x:c r="A202" s="46" t="str">
        <x:f>IF(COUNTA(B202:L202)&gt;0,"191",IF(ISNUMBER($G$7),IF(AND($G$7&gt;=1,$G$7&lt;=500,$G$7=INT($G$7)),IF(191&lt;=$G$7,"191",""),""),""))</x:f>
      </x:c>
      <x:c r="B202" s="46"/>
      <x:c r="C202" s="46"/>
      <x:c r="D202" s="46"/>
      <x:c r="E202" s="46"/>
      <x:c r="F202" s="46"/>
      <x:c r="G202" s="46"/>
      <x:c r="H202" s="46"/>
      <x:c r="I202" s="46"/>
      <x:c r="J202" s="46"/>
      <x:c r="K202" s="46"/>
      <x:c r="L202" s="46"/>
    </x:row>
    <x:row r="203" ht="25" customHeight="1">
      <x:c r="A203" s="46" t="str">
        <x:f>IF(COUNTA(B203:L203)&gt;0,"192",IF(ISNUMBER($G$7),IF(AND($G$7&gt;=1,$G$7&lt;=500,$G$7=INT($G$7)),IF(192&lt;=$G$7,"192",""),""),""))</x:f>
      </x:c>
      <x:c r="B203" s="46"/>
      <x:c r="C203" s="46"/>
      <x:c r="D203" s="46"/>
      <x:c r="E203" s="46"/>
      <x:c r="F203" s="46"/>
      <x:c r="G203" s="46"/>
      <x:c r="H203" s="46"/>
      <x:c r="I203" s="46"/>
      <x:c r="J203" s="46"/>
      <x:c r="K203" s="46"/>
      <x:c r="L203" s="46"/>
    </x:row>
    <x:row r="204" ht="25" customHeight="1">
      <x:c r="A204" s="46" t="str">
        <x:f>IF(COUNTA(B204:L204)&gt;0,"193",IF(ISNUMBER($G$7),IF(AND($G$7&gt;=1,$G$7&lt;=500,$G$7=INT($G$7)),IF(193&lt;=$G$7,"193",""),""),""))</x:f>
      </x:c>
      <x:c r="B204" s="46"/>
      <x:c r="C204" s="46"/>
      <x:c r="D204" s="46"/>
      <x:c r="E204" s="46"/>
      <x:c r="F204" s="46"/>
      <x:c r="G204" s="46"/>
      <x:c r="H204" s="46"/>
      <x:c r="I204" s="46"/>
      <x:c r="J204" s="46"/>
      <x:c r="K204" s="46"/>
      <x:c r="L204" s="46"/>
    </x:row>
    <x:row r="205" ht="25" customHeight="1">
      <x:c r="A205" s="46" t="str">
        <x:f>IF(COUNTA(B205:L205)&gt;0,"194",IF(ISNUMBER($G$7),IF(AND($G$7&gt;=1,$G$7&lt;=500,$G$7=INT($G$7)),IF(194&lt;=$G$7,"194",""),""),""))</x:f>
      </x:c>
      <x:c r="B205" s="46"/>
      <x:c r="C205" s="46"/>
      <x:c r="D205" s="46"/>
      <x:c r="E205" s="46"/>
      <x:c r="F205" s="46"/>
      <x:c r="G205" s="46"/>
      <x:c r="H205" s="46"/>
      <x:c r="I205" s="46"/>
      <x:c r="J205" s="46"/>
      <x:c r="K205" s="46"/>
      <x:c r="L205" s="46"/>
    </x:row>
    <x:row r="206" ht="25" customHeight="1">
      <x:c r="A206" s="46" t="str">
        <x:f>IF(COUNTA(B206:L206)&gt;0,"195",IF(ISNUMBER($G$7),IF(AND($G$7&gt;=1,$G$7&lt;=500,$G$7=INT($G$7)),IF(195&lt;=$G$7,"195",""),""),""))</x:f>
      </x:c>
      <x:c r="B206" s="46"/>
      <x:c r="C206" s="46"/>
      <x:c r="D206" s="46"/>
      <x:c r="E206" s="46"/>
      <x:c r="F206" s="46"/>
      <x:c r="G206" s="46"/>
      <x:c r="H206" s="46"/>
      <x:c r="I206" s="46"/>
      <x:c r="J206" s="46"/>
      <x:c r="K206" s="46"/>
      <x:c r="L206" s="46"/>
    </x:row>
    <x:row r="207" ht="25" customHeight="1">
      <x:c r="A207" s="46" t="str">
        <x:f>IF(COUNTA(B207:L207)&gt;0,"196",IF(ISNUMBER($G$7),IF(AND($G$7&gt;=1,$G$7&lt;=500,$G$7=INT($G$7)),IF(196&lt;=$G$7,"196",""),""),""))</x:f>
      </x:c>
      <x:c r="B207" s="46"/>
      <x:c r="C207" s="46"/>
      <x:c r="D207" s="46"/>
      <x:c r="E207" s="46"/>
      <x:c r="F207" s="46"/>
      <x:c r="G207" s="46"/>
      <x:c r="H207" s="46"/>
      <x:c r="I207" s="46"/>
      <x:c r="J207" s="46"/>
      <x:c r="K207" s="46"/>
      <x:c r="L207" s="46"/>
    </x:row>
    <x:row r="208" ht="25" customHeight="1">
      <x:c r="A208" s="46" t="str">
        <x:f>IF(COUNTA(B208:L208)&gt;0,"197",IF(ISNUMBER($G$7),IF(AND($G$7&gt;=1,$G$7&lt;=500,$G$7=INT($G$7)),IF(197&lt;=$G$7,"197",""),""),""))</x:f>
      </x:c>
      <x:c r="B208" s="46"/>
      <x:c r="C208" s="46"/>
      <x:c r="D208" s="46"/>
      <x:c r="E208" s="46"/>
      <x:c r="F208" s="46"/>
      <x:c r="G208" s="46"/>
      <x:c r="H208" s="46"/>
      <x:c r="I208" s="46"/>
      <x:c r="J208" s="46"/>
      <x:c r="K208" s="46"/>
      <x:c r="L208" s="46"/>
    </x:row>
    <x:row r="209" ht="25" customHeight="1">
      <x:c r="A209" s="46" t="str">
        <x:f>IF(COUNTA(B209:L209)&gt;0,"198",IF(ISNUMBER($G$7),IF(AND($G$7&gt;=1,$G$7&lt;=500,$G$7=INT($G$7)),IF(198&lt;=$G$7,"198",""),""),""))</x:f>
      </x:c>
      <x:c r="B209" s="46"/>
      <x:c r="C209" s="46"/>
      <x:c r="D209" s="46"/>
      <x:c r="E209" s="46"/>
      <x:c r="F209" s="46"/>
      <x:c r="G209" s="46"/>
      <x:c r="H209" s="46"/>
      <x:c r="I209" s="46"/>
      <x:c r="J209" s="46"/>
      <x:c r="K209" s="46"/>
      <x:c r="L209" s="46"/>
    </x:row>
    <x:row r="210" ht="25" customHeight="1">
      <x:c r="A210" s="46" t="str">
        <x:f>IF(COUNTA(B210:L210)&gt;0,"199",IF(ISNUMBER($G$7),IF(AND($G$7&gt;=1,$G$7&lt;=500,$G$7=INT($G$7)),IF(199&lt;=$G$7,"199",""),""),""))</x:f>
      </x:c>
      <x:c r="B210" s="46"/>
      <x:c r="C210" s="46"/>
      <x:c r="D210" s="46"/>
      <x:c r="E210" s="46"/>
      <x:c r="F210" s="46"/>
      <x:c r="G210" s="46"/>
      <x:c r="H210" s="46"/>
      <x:c r="I210" s="46"/>
      <x:c r="J210" s="46"/>
      <x:c r="K210" s="46"/>
      <x:c r="L210" s="46"/>
    </x:row>
    <x:row r="211" ht="25" customHeight="1">
      <x:c r="A211" s="46" t="str">
        <x:f>IF(COUNTA(B211:L211)&gt;0,"200",IF(ISNUMBER($G$7),IF(AND($G$7&gt;=1,$G$7&lt;=500,$G$7=INT($G$7)),IF(200&lt;=$G$7,"200",""),""),""))</x:f>
      </x:c>
      <x:c r="B211" s="46"/>
      <x:c r="C211" s="46"/>
      <x:c r="D211" s="46"/>
      <x:c r="E211" s="46"/>
      <x:c r="F211" s="46"/>
      <x:c r="G211" s="46"/>
      <x:c r="H211" s="46"/>
      <x:c r="I211" s="46"/>
      <x:c r="J211" s="46"/>
      <x:c r="K211" s="46"/>
      <x:c r="L211" s="46"/>
    </x:row>
    <x:row r="212" ht="25" customHeight="1">
      <x:c r="A212" s="46" t="str">
        <x:f>IF(COUNTA(B212:L212)&gt;0,"201",IF(ISNUMBER($G$7),IF(AND($G$7&gt;=1,$G$7&lt;=500,$G$7=INT($G$7)),IF(201&lt;=$G$7,"201",""),""),""))</x:f>
      </x:c>
      <x:c r="B212" s="46"/>
      <x:c r="C212" s="46"/>
      <x:c r="D212" s="46"/>
      <x:c r="E212" s="46"/>
      <x:c r="F212" s="46"/>
      <x:c r="G212" s="46"/>
      <x:c r="H212" s="46"/>
      <x:c r="I212" s="46"/>
      <x:c r="J212" s="46"/>
      <x:c r="K212" s="46"/>
      <x:c r="L212" s="46"/>
    </x:row>
    <x:row r="213" ht="25" customHeight="1">
      <x:c r="A213" s="46" t="str">
        <x:f>IF(COUNTA(B213:L213)&gt;0,"202",IF(ISNUMBER($G$7),IF(AND($G$7&gt;=1,$G$7&lt;=500,$G$7=INT($G$7)),IF(202&lt;=$G$7,"202",""),""),""))</x:f>
      </x:c>
      <x:c r="B213" s="46"/>
      <x:c r="C213" s="46"/>
      <x:c r="D213" s="46"/>
      <x:c r="E213" s="46"/>
      <x:c r="F213" s="46"/>
      <x:c r="G213" s="46"/>
      <x:c r="H213" s="46"/>
      <x:c r="I213" s="46"/>
      <x:c r="J213" s="46"/>
      <x:c r="K213" s="46"/>
      <x:c r="L213" s="46"/>
    </x:row>
    <x:row r="214" ht="25" customHeight="1">
      <x:c r="A214" s="46" t="str">
        <x:f>IF(COUNTA(B214:L214)&gt;0,"203",IF(ISNUMBER($G$7),IF(AND($G$7&gt;=1,$G$7&lt;=500,$G$7=INT($G$7)),IF(203&lt;=$G$7,"203",""),""),""))</x:f>
      </x:c>
      <x:c r="B214" s="46"/>
      <x:c r="C214" s="46"/>
      <x:c r="D214" s="46"/>
      <x:c r="E214" s="46"/>
      <x:c r="F214" s="46"/>
      <x:c r="G214" s="46"/>
      <x:c r="H214" s="46"/>
      <x:c r="I214" s="46"/>
      <x:c r="J214" s="46"/>
      <x:c r="K214" s="46"/>
      <x:c r="L214" s="46"/>
    </x:row>
    <x:row r="215" ht="25" customHeight="1">
      <x:c r="A215" s="46" t="str">
        <x:f>IF(COUNTA(B215:L215)&gt;0,"204",IF(ISNUMBER($G$7),IF(AND($G$7&gt;=1,$G$7&lt;=500,$G$7=INT($G$7)),IF(204&lt;=$G$7,"204",""),""),""))</x:f>
      </x:c>
      <x:c r="B215" s="46"/>
      <x:c r="C215" s="46"/>
      <x:c r="D215" s="46"/>
      <x:c r="E215" s="46"/>
      <x:c r="F215" s="46"/>
      <x:c r="G215" s="46"/>
      <x:c r="H215" s="46"/>
      <x:c r="I215" s="46"/>
      <x:c r="J215" s="46"/>
      <x:c r="K215" s="46"/>
      <x:c r="L215" s="46"/>
    </x:row>
    <x:row r="216" ht="25" customHeight="1">
      <x:c r="A216" s="46" t="str">
        <x:f>IF(COUNTA(B216:L216)&gt;0,"205",IF(ISNUMBER($G$7),IF(AND($G$7&gt;=1,$G$7&lt;=500,$G$7=INT($G$7)),IF(205&lt;=$G$7,"205",""),""),""))</x:f>
      </x:c>
      <x:c r="B216" s="46"/>
      <x:c r="C216" s="46"/>
      <x:c r="D216" s="46"/>
      <x:c r="E216" s="46"/>
      <x:c r="F216" s="46"/>
      <x:c r="G216" s="46"/>
      <x:c r="H216" s="46"/>
      <x:c r="I216" s="46"/>
      <x:c r="J216" s="46"/>
      <x:c r="K216" s="46"/>
      <x:c r="L216" s="46"/>
    </x:row>
    <x:row r="217" ht="25" customHeight="1">
      <x:c r="A217" s="46" t="str">
        <x:f>IF(COUNTA(B217:L217)&gt;0,"206",IF(ISNUMBER($G$7),IF(AND($G$7&gt;=1,$G$7&lt;=500,$G$7=INT($G$7)),IF(206&lt;=$G$7,"206",""),""),""))</x:f>
      </x:c>
      <x:c r="B217" s="46"/>
      <x:c r="C217" s="46"/>
      <x:c r="D217" s="46"/>
      <x:c r="E217" s="46"/>
      <x:c r="F217" s="46"/>
      <x:c r="G217" s="46"/>
      <x:c r="H217" s="46"/>
      <x:c r="I217" s="46"/>
      <x:c r="J217" s="46"/>
      <x:c r="K217" s="46"/>
      <x:c r="L217" s="46"/>
    </x:row>
    <x:row r="218" ht="25" customHeight="1">
      <x:c r="A218" s="46" t="str">
        <x:f>IF(COUNTA(B218:L218)&gt;0,"207",IF(ISNUMBER($G$7),IF(AND($G$7&gt;=1,$G$7&lt;=500,$G$7=INT($G$7)),IF(207&lt;=$G$7,"207",""),""),""))</x:f>
      </x:c>
      <x:c r="B218" s="46"/>
      <x:c r="C218" s="46"/>
      <x:c r="D218" s="46"/>
      <x:c r="E218" s="46"/>
      <x:c r="F218" s="46"/>
      <x:c r="G218" s="46"/>
      <x:c r="H218" s="46"/>
      <x:c r="I218" s="46"/>
      <x:c r="J218" s="46"/>
      <x:c r="K218" s="46"/>
      <x:c r="L218" s="46"/>
    </x:row>
    <x:row r="219" ht="25" customHeight="1">
      <x:c r="A219" s="46" t="str">
        <x:f>IF(COUNTA(B219:L219)&gt;0,"208",IF(ISNUMBER($G$7),IF(AND($G$7&gt;=1,$G$7&lt;=500,$G$7=INT($G$7)),IF(208&lt;=$G$7,"208",""),""),""))</x:f>
      </x:c>
      <x:c r="B219" s="46"/>
      <x:c r="C219" s="46"/>
      <x:c r="D219" s="46"/>
      <x:c r="E219" s="46"/>
      <x:c r="F219" s="46"/>
      <x:c r="G219" s="46"/>
      <x:c r="H219" s="46"/>
      <x:c r="I219" s="46"/>
      <x:c r="J219" s="46"/>
      <x:c r="K219" s="46"/>
      <x:c r="L219" s="46"/>
    </x:row>
    <x:row r="220" ht="25" customHeight="1">
      <x:c r="A220" s="46" t="str">
        <x:f>IF(COUNTA(B220:L220)&gt;0,"209",IF(ISNUMBER($G$7),IF(AND($G$7&gt;=1,$G$7&lt;=500,$G$7=INT($G$7)),IF(209&lt;=$G$7,"209",""),""),""))</x:f>
      </x:c>
      <x:c r="B220" s="46"/>
      <x:c r="C220" s="46"/>
      <x:c r="D220" s="46"/>
      <x:c r="E220" s="46"/>
      <x:c r="F220" s="46"/>
      <x:c r="G220" s="46"/>
      <x:c r="H220" s="46"/>
      <x:c r="I220" s="46"/>
      <x:c r="J220" s="46"/>
      <x:c r="K220" s="46"/>
      <x:c r="L220" s="46"/>
    </x:row>
    <x:row r="221" ht="25" customHeight="1">
      <x:c r="A221" s="46" t="str">
        <x:f>IF(COUNTA(B221:L221)&gt;0,"210",IF(ISNUMBER($G$7),IF(AND($G$7&gt;=1,$G$7&lt;=500,$G$7=INT($G$7)),IF(210&lt;=$G$7,"210",""),""),""))</x:f>
      </x:c>
      <x:c r="B221" s="46"/>
      <x:c r="C221" s="46"/>
      <x:c r="D221" s="46"/>
      <x:c r="E221" s="46"/>
      <x:c r="F221" s="46"/>
      <x:c r="G221" s="46"/>
      <x:c r="H221" s="46"/>
      <x:c r="I221" s="46"/>
      <x:c r="J221" s="46"/>
      <x:c r="K221" s="46"/>
      <x:c r="L221" s="46"/>
    </x:row>
    <x:row r="222" ht="25" customHeight="1">
      <x:c r="A222" s="46" t="str">
        <x:f>IF(COUNTA(B222:L222)&gt;0,"211",IF(ISNUMBER($G$7),IF(AND($G$7&gt;=1,$G$7&lt;=500,$G$7=INT($G$7)),IF(211&lt;=$G$7,"211",""),""),""))</x:f>
      </x:c>
      <x:c r="B222" s="46"/>
      <x:c r="C222" s="46"/>
      <x:c r="D222" s="46"/>
      <x:c r="E222" s="46"/>
      <x:c r="F222" s="46"/>
      <x:c r="G222" s="46"/>
      <x:c r="H222" s="46"/>
      <x:c r="I222" s="46"/>
      <x:c r="J222" s="46"/>
      <x:c r="K222" s="46"/>
      <x:c r="L222" s="46"/>
    </x:row>
    <x:row r="223" ht="25" customHeight="1">
      <x:c r="A223" s="46" t="str">
        <x:f>IF(COUNTA(B223:L223)&gt;0,"212",IF(ISNUMBER($G$7),IF(AND($G$7&gt;=1,$G$7&lt;=500,$G$7=INT($G$7)),IF(212&lt;=$G$7,"212",""),""),""))</x:f>
      </x:c>
      <x:c r="B223" s="46"/>
      <x:c r="C223" s="46"/>
      <x:c r="D223" s="46"/>
      <x:c r="E223" s="46"/>
      <x:c r="F223" s="46"/>
      <x:c r="G223" s="46"/>
      <x:c r="H223" s="46"/>
      <x:c r="I223" s="46"/>
      <x:c r="J223" s="46"/>
      <x:c r="K223" s="46"/>
      <x:c r="L223" s="46"/>
    </x:row>
    <x:row r="224" ht="25" customHeight="1">
      <x:c r="A224" s="46" t="str">
        <x:f>IF(COUNTA(B224:L224)&gt;0,"213",IF(ISNUMBER($G$7),IF(AND($G$7&gt;=1,$G$7&lt;=500,$G$7=INT($G$7)),IF(213&lt;=$G$7,"213",""),""),""))</x:f>
      </x:c>
      <x:c r="B224" s="46"/>
      <x:c r="C224" s="46"/>
      <x:c r="D224" s="46"/>
      <x:c r="E224" s="46"/>
      <x:c r="F224" s="46"/>
      <x:c r="G224" s="46"/>
      <x:c r="H224" s="46"/>
      <x:c r="I224" s="46"/>
      <x:c r="J224" s="46"/>
      <x:c r="K224" s="46"/>
      <x:c r="L224" s="46"/>
    </x:row>
    <x:row r="225" ht="25" customHeight="1">
      <x:c r="A225" s="46" t="str">
        <x:f>IF(COUNTA(B225:L225)&gt;0,"214",IF(ISNUMBER($G$7),IF(AND($G$7&gt;=1,$G$7&lt;=500,$G$7=INT($G$7)),IF(214&lt;=$G$7,"214",""),""),""))</x:f>
      </x:c>
      <x:c r="B225" s="46"/>
      <x:c r="C225" s="46"/>
      <x:c r="D225" s="46"/>
      <x:c r="E225" s="46"/>
      <x:c r="F225" s="46"/>
      <x:c r="G225" s="46"/>
      <x:c r="H225" s="46"/>
      <x:c r="I225" s="46"/>
      <x:c r="J225" s="46"/>
      <x:c r="K225" s="46"/>
      <x:c r="L225" s="46"/>
    </x:row>
    <x:row r="226" ht="25" customHeight="1">
      <x:c r="A226" s="46" t="str">
        <x:f>IF(COUNTA(B226:L226)&gt;0,"215",IF(ISNUMBER($G$7),IF(AND($G$7&gt;=1,$G$7&lt;=500,$G$7=INT($G$7)),IF(215&lt;=$G$7,"215",""),""),""))</x:f>
      </x:c>
      <x:c r="B226" s="46"/>
      <x:c r="C226" s="46"/>
      <x:c r="D226" s="46"/>
      <x:c r="E226" s="46"/>
      <x:c r="F226" s="46"/>
      <x:c r="G226" s="46"/>
      <x:c r="H226" s="46"/>
      <x:c r="I226" s="46"/>
      <x:c r="J226" s="46"/>
      <x:c r="K226" s="46"/>
      <x:c r="L226" s="46"/>
    </x:row>
    <x:row r="227" ht="25" customHeight="1">
      <x:c r="A227" s="46" t="str">
        <x:f>IF(COUNTA(B227:L227)&gt;0,"216",IF(ISNUMBER($G$7),IF(AND($G$7&gt;=1,$G$7&lt;=500,$G$7=INT($G$7)),IF(216&lt;=$G$7,"216",""),""),""))</x:f>
      </x:c>
      <x:c r="B227" s="46"/>
      <x:c r="C227" s="46"/>
      <x:c r="D227" s="46"/>
      <x:c r="E227" s="46"/>
      <x:c r="F227" s="46"/>
      <x:c r="G227" s="46"/>
      <x:c r="H227" s="46"/>
      <x:c r="I227" s="46"/>
      <x:c r="J227" s="46"/>
      <x:c r="K227" s="46"/>
      <x:c r="L227" s="46"/>
    </x:row>
    <x:row r="228" ht="25" customHeight="1">
      <x:c r="A228" s="46" t="str">
        <x:f>IF(COUNTA(B228:L228)&gt;0,"217",IF(ISNUMBER($G$7),IF(AND($G$7&gt;=1,$G$7&lt;=500,$G$7=INT($G$7)),IF(217&lt;=$G$7,"217",""),""),""))</x:f>
      </x:c>
      <x:c r="B228" s="46"/>
      <x:c r="C228" s="46"/>
      <x:c r="D228" s="46"/>
      <x:c r="E228" s="46"/>
      <x:c r="F228" s="46"/>
      <x:c r="G228" s="46"/>
      <x:c r="H228" s="46"/>
      <x:c r="I228" s="46"/>
      <x:c r="J228" s="46"/>
      <x:c r="K228" s="46"/>
      <x:c r="L228" s="46"/>
    </x:row>
    <x:row r="229" ht="25" customHeight="1">
      <x:c r="A229" s="46" t="str">
        <x:f>IF(COUNTA(B229:L229)&gt;0,"218",IF(ISNUMBER($G$7),IF(AND($G$7&gt;=1,$G$7&lt;=500,$G$7=INT($G$7)),IF(218&lt;=$G$7,"218",""),""),""))</x:f>
      </x:c>
      <x:c r="B229" s="46"/>
      <x:c r="C229" s="46"/>
      <x:c r="D229" s="46"/>
      <x:c r="E229" s="46"/>
      <x:c r="F229" s="46"/>
      <x:c r="G229" s="46"/>
      <x:c r="H229" s="46"/>
      <x:c r="I229" s="46"/>
      <x:c r="J229" s="46"/>
      <x:c r="K229" s="46"/>
      <x:c r="L229" s="46"/>
    </x:row>
    <x:row r="230" ht="25" customHeight="1">
      <x:c r="A230" s="46" t="str">
        <x:f>IF(COUNTA(B230:L230)&gt;0,"219",IF(ISNUMBER($G$7),IF(AND($G$7&gt;=1,$G$7&lt;=500,$G$7=INT($G$7)),IF(219&lt;=$G$7,"219",""),""),""))</x:f>
      </x:c>
      <x:c r="B230" s="46"/>
      <x:c r="C230" s="46"/>
      <x:c r="D230" s="46"/>
      <x:c r="E230" s="46"/>
      <x:c r="F230" s="46"/>
      <x:c r="G230" s="46"/>
      <x:c r="H230" s="46"/>
      <x:c r="I230" s="46"/>
      <x:c r="J230" s="46"/>
      <x:c r="K230" s="46"/>
      <x:c r="L230" s="46"/>
    </x:row>
    <x:row r="231" ht="25" customHeight="1">
      <x:c r="A231" s="46" t="str">
        <x:f>IF(COUNTA(B231:L231)&gt;0,"220",IF(ISNUMBER($G$7),IF(AND($G$7&gt;=1,$G$7&lt;=500,$G$7=INT($G$7)),IF(220&lt;=$G$7,"220",""),""),""))</x:f>
      </x:c>
      <x:c r="B231" s="46"/>
      <x:c r="C231" s="46"/>
      <x:c r="D231" s="46"/>
      <x:c r="E231" s="46"/>
      <x:c r="F231" s="46"/>
      <x:c r="G231" s="46"/>
      <x:c r="H231" s="46"/>
      <x:c r="I231" s="46"/>
      <x:c r="J231" s="46"/>
      <x:c r="K231" s="46"/>
      <x:c r="L231" s="46"/>
    </x:row>
    <x:row r="232" ht="25" customHeight="1">
      <x:c r="A232" s="46" t="str">
        <x:f>IF(COUNTA(B232:L232)&gt;0,"221",IF(ISNUMBER($G$7),IF(AND($G$7&gt;=1,$G$7&lt;=500,$G$7=INT($G$7)),IF(221&lt;=$G$7,"221",""),""),""))</x:f>
      </x:c>
      <x:c r="B232" s="46"/>
      <x:c r="C232" s="46"/>
      <x:c r="D232" s="46"/>
      <x:c r="E232" s="46"/>
      <x:c r="F232" s="46"/>
      <x:c r="G232" s="46"/>
      <x:c r="H232" s="46"/>
      <x:c r="I232" s="46"/>
      <x:c r="J232" s="46"/>
      <x:c r="K232" s="46"/>
      <x:c r="L232" s="46"/>
    </x:row>
    <x:row r="233" ht="25" customHeight="1">
      <x:c r="A233" s="46" t="str">
        <x:f>IF(COUNTA(B233:L233)&gt;0,"222",IF(ISNUMBER($G$7),IF(AND($G$7&gt;=1,$G$7&lt;=500,$G$7=INT($G$7)),IF(222&lt;=$G$7,"222",""),""),""))</x:f>
      </x:c>
      <x:c r="B233" s="46"/>
      <x:c r="C233" s="46"/>
      <x:c r="D233" s="46"/>
      <x:c r="E233" s="46"/>
      <x:c r="F233" s="46"/>
      <x:c r="G233" s="46"/>
      <x:c r="H233" s="46"/>
      <x:c r="I233" s="46"/>
      <x:c r="J233" s="46"/>
      <x:c r="K233" s="46"/>
      <x:c r="L233" s="46"/>
    </x:row>
    <x:row r="234" ht="25" customHeight="1">
      <x:c r="A234" s="46" t="str">
        <x:f>IF(COUNTA(B234:L234)&gt;0,"223",IF(ISNUMBER($G$7),IF(AND($G$7&gt;=1,$G$7&lt;=500,$G$7=INT($G$7)),IF(223&lt;=$G$7,"223",""),""),""))</x:f>
      </x:c>
      <x:c r="B234" s="46"/>
      <x:c r="C234" s="46"/>
      <x:c r="D234" s="46"/>
      <x:c r="E234" s="46"/>
      <x:c r="F234" s="46"/>
      <x:c r="G234" s="46"/>
      <x:c r="H234" s="46"/>
      <x:c r="I234" s="46"/>
      <x:c r="J234" s="46"/>
      <x:c r="K234" s="46"/>
      <x:c r="L234" s="46"/>
    </x:row>
    <x:row r="235" ht="25" customHeight="1">
      <x:c r="A235" s="46" t="str">
        <x:f>IF(COUNTA(B235:L235)&gt;0,"224",IF(ISNUMBER($G$7),IF(AND($G$7&gt;=1,$G$7&lt;=500,$G$7=INT($G$7)),IF(224&lt;=$G$7,"224",""),""),""))</x:f>
      </x:c>
      <x:c r="B235" s="46"/>
      <x:c r="C235" s="46"/>
      <x:c r="D235" s="46"/>
      <x:c r="E235" s="46"/>
      <x:c r="F235" s="46"/>
      <x:c r="G235" s="46"/>
      <x:c r="H235" s="46"/>
      <x:c r="I235" s="46"/>
      <x:c r="J235" s="46"/>
      <x:c r="K235" s="46"/>
      <x:c r="L235" s="46"/>
    </x:row>
    <x:row r="236" ht="25" customHeight="1">
      <x:c r="A236" s="46" t="str">
        <x:f>IF(COUNTA(B236:L236)&gt;0,"225",IF(ISNUMBER($G$7),IF(AND($G$7&gt;=1,$G$7&lt;=500,$G$7=INT($G$7)),IF(225&lt;=$G$7,"225",""),""),""))</x:f>
      </x:c>
      <x:c r="B236" s="46"/>
      <x:c r="C236" s="46"/>
      <x:c r="D236" s="46"/>
      <x:c r="E236" s="46"/>
      <x:c r="F236" s="46"/>
      <x:c r="G236" s="46"/>
      <x:c r="H236" s="46"/>
      <x:c r="I236" s="46"/>
      <x:c r="J236" s="46"/>
      <x:c r="K236" s="46"/>
      <x:c r="L236" s="46"/>
    </x:row>
    <x:row r="237" ht="25" customHeight="1">
      <x:c r="A237" s="46" t="str">
        <x:f>IF(COUNTA(B237:L237)&gt;0,"226",IF(ISNUMBER($G$7),IF(AND($G$7&gt;=1,$G$7&lt;=500,$G$7=INT($G$7)),IF(226&lt;=$G$7,"226",""),""),""))</x:f>
      </x:c>
      <x:c r="B237" s="46"/>
      <x:c r="C237" s="46"/>
      <x:c r="D237" s="46"/>
      <x:c r="E237" s="46"/>
      <x:c r="F237" s="46"/>
      <x:c r="G237" s="46"/>
      <x:c r="H237" s="46"/>
      <x:c r="I237" s="46"/>
      <x:c r="J237" s="46"/>
      <x:c r="K237" s="46"/>
      <x:c r="L237" s="46"/>
    </x:row>
    <x:row r="238" ht="25" customHeight="1">
      <x:c r="A238" s="46" t="str">
        <x:f>IF(COUNTA(B238:L238)&gt;0,"227",IF(ISNUMBER($G$7),IF(AND($G$7&gt;=1,$G$7&lt;=500,$G$7=INT($G$7)),IF(227&lt;=$G$7,"227",""),""),""))</x:f>
      </x:c>
      <x:c r="B238" s="46"/>
      <x:c r="C238" s="46"/>
      <x:c r="D238" s="46"/>
      <x:c r="E238" s="46"/>
      <x:c r="F238" s="46"/>
      <x:c r="G238" s="46"/>
      <x:c r="H238" s="46"/>
      <x:c r="I238" s="46"/>
      <x:c r="J238" s="46"/>
      <x:c r="K238" s="46"/>
      <x:c r="L238" s="46"/>
    </x:row>
    <x:row r="239" ht="25" customHeight="1">
      <x:c r="A239" s="46" t="str">
        <x:f>IF(COUNTA(B239:L239)&gt;0,"228",IF(ISNUMBER($G$7),IF(AND($G$7&gt;=1,$G$7&lt;=500,$G$7=INT($G$7)),IF(228&lt;=$G$7,"228",""),""),""))</x:f>
      </x:c>
      <x:c r="B239" s="46"/>
      <x:c r="C239" s="46"/>
      <x:c r="D239" s="46"/>
      <x:c r="E239" s="46"/>
      <x:c r="F239" s="46"/>
      <x:c r="G239" s="46"/>
      <x:c r="H239" s="46"/>
      <x:c r="I239" s="46"/>
      <x:c r="J239" s="46"/>
      <x:c r="K239" s="46"/>
      <x:c r="L239" s="46"/>
    </x:row>
    <x:row r="240" ht="25" customHeight="1">
      <x:c r="A240" s="46" t="str">
        <x:f>IF(COUNTA(B240:L240)&gt;0,"229",IF(ISNUMBER($G$7),IF(AND($G$7&gt;=1,$G$7&lt;=500,$G$7=INT($G$7)),IF(229&lt;=$G$7,"229",""),""),""))</x:f>
      </x:c>
      <x:c r="B240" s="46"/>
      <x:c r="C240" s="46"/>
      <x:c r="D240" s="46"/>
      <x:c r="E240" s="46"/>
      <x:c r="F240" s="46"/>
      <x:c r="G240" s="46"/>
      <x:c r="H240" s="46"/>
      <x:c r="I240" s="46"/>
      <x:c r="J240" s="46"/>
      <x:c r="K240" s="46"/>
      <x:c r="L240" s="46"/>
    </x:row>
    <x:row r="241" ht="25" customHeight="1">
      <x:c r="A241" s="46" t="str">
        <x:f>IF(COUNTA(B241:L241)&gt;0,"230",IF(ISNUMBER($G$7),IF(AND($G$7&gt;=1,$G$7&lt;=500,$G$7=INT($G$7)),IF(230&lt;=$G$7,"230",""),""),""))</x:f>
      </x:c>
      <x:c r="B241" s="46"/>
      <x:c r="C241" s="46"/>
      <x:c r="D241" s="46"/>
      <x:c r="E241" s="46"/>
      <x:c r="F241" s="46"/>
      <x:c r="G241" s="46"/>
      <x:c r="H241" s="46"/>
      <x:c r="I241" s="46"/>
      <x:c r="J241" s="46"/>
      <x:c r="K241" s="46"/>
      <x:c r="L241" s="46"/>
    </x:row>
    <x:row r="242" ht="25" customHeight="1">
      <x:c r="A242" s="46" t="str">
        <x:f>IF(COUNTA(B242:L242)&gt;0,"231",IF(ISNUMBER($G$7),IF(AND($G$7&gt;=1,$G$7&lt;=500,$G$7=INT($G$7)),IF(231&lt;=$G$7,"231",""),""),""))</x:f>
      </x:c>
      <x:c r="B242" s="46"/>
      <x:c r="C242" s="46"/>
      <x:c r="D242" s="46"/>
      <x:c r="E242" s="46"/>
      <x:c r="F242" s="46"/>
      <x:c r="G242" s="46"/>
      <x:c r="H242" s="46"/>
      <x:c r="I242" s="46"/>
      <x:c r="J242" s="46"/>
      <x:c r="K242" s="46"/>
      <x:c r="L242" s="46"/>
    </x:row>
    <x:row r="243" ht="25" customHeight="1">
      <x:c r="A243" s="46" t="str">
        <x:f>IF(COUNTA(B243:L243)&gt;0,"232",IF(ISNUMBER($G$7),IF(AND($G$7&gt;=1,$G$7&lt;=500,$G$7=INT($G$7)),IF(232&lt;=$G$7,"232",""),""),""))</x:f>
      </x:c>
      <x:c r="B243" s="46"/>
      <x:c r="C243" s="46"/>
      <x:c r="D243" s="46"/>
      <x:c r="E243" s="46"/>
      <x:c r="F243" s="46"/>
      <x:c r="G243" s="46"/>
      <x:c r="H243" s="46"/>
      <x:c r="I243" s="46"/>
      <x:c r="J243" s="46"/>
      <x:c r="K243" s="46"/>
      <x:c r="L243" s="46"/>
    </x:row>
    <x:row r="244" ht="25" customHeight="1">
      <x:c r="A244" s="46" t="str">
        <x:f>IF(COUNTA(B244:L244)&gt;0,"233",IF(ISNUMBER($G$7),IF(AND($G$7&gt;=1,$G$7&lt;=500,$G$7=INT($G$7)),IF(233&lt;=$G$7,"233",""),""),""))</x:f>
      </x:c>
      <x:c r="B244" s="46"/>
      <x:c r="C244" s="46"/>
      <x:c r="D244" s="46"/>
      <x:c r="E244" s="46"/>
      <x:c r="F244" s="46"/>
      <x:c r="G244" s="46"/>
      <x:c r="H244" s="46"/>
      <x:c r="I244" s="46"/>
      <x:c r="J244" s="46"/>
      <x:c r="K244" s="46"/>
      <x:c r="L244" s="46"/>
    </x:row>
    <x:row r="245" ht="25" customHeight="1">
      <x:c r="A245" s="46" t="str">
        <x:f>IF(COUNTA(B245:L245)&gt;0,"234",IF(ISNUMBER($G$7),IF(AND($G$7&gt;=1,$G$7&lt;=500,$G$7=INT($G$7)),IF(234&lt;=$G$7,"234",""),""),""))</x:f>
      </x:c>
      <x:c r="B245" s="46"/>
      <x:c r="C245" s="46"/>
      <x:c r="D245" s="46"/>
      <x:c r="E245" s="46"/>
      <x:c r="F245" s="46"/>
      <x:c r="G245" s="46"/>
      <x:c r="H245" s="46"/>
      <x:c r="I245" s="46"/>
      <x:c r="J245" s="46"/>
      <x:c r="K245" s="46"/>
      <x:c r="L245" s="46"/>
    </x:row>
    <x:row r="246" ht="25" customHeight="1">
      <x:c r="A246" s="46" t="str">
        <x:f>IF(COUNTA(B246:L246)&gt;0,"235",IF(ISNUMBER($G$7),IF(AND($G$7&gt;=1,$G$7&lt;=500,$G$7=INT($G$7)),IF(235&lt;=$G$7,"235",""),""),""))</x:f>
      </x:c>
      <x:c r="B246" s="46"/>
      <x:c r="C246" s="46"/>
      <x:c r="D246" s="46"/>
      <x:c r="E246" s="46"/>
      <x:c r="F246" s="46"/>
      <x:c r="G246" s="46"/>
      <x:c r="H246" s="46"/>
      <x:c r="I246" s="46"/>
      <x:c r="J246" s="46"/>
      <x:c r="K246" s="46"/>
      <x:c r="L246" s="46"/>
    </x:row>
    <x:row r="247" ht="25" customHeight="1">
      <x:c r="A247" s="46" t="str">
        <x:f>IF(COUNTA(B247:L247)&gt;0,"236",IF(ISNUMBER($G$7),IF(AND($G$7&gt;=1,$G$7&lt;=500,$G$7=INT($G$7)),IF(236&lt;=$G$7,"236",""),""),""))</x:f>
      </x:c>
      <x:c r="B247" s="46"/>
      <x:c r="C247" s="46"/>
      <x:c r="D247" s="46"/>
      <x:c r="E247" s="46"/>
      <x:c r="F247" s="46"/>
      <x:c r="G247" s="46"/>
      <x:c r="H247" s="46"/>
      <x:c r="I247" s="46"/>
      <x:c r="J247" s="46"/>
      <x:c r="K247" s="46"/>
      <x:c r="L247" s="46"/>
    </x:row>
    <x:row r="248" ht="25" customHeight="1">
      <x:c r="A248" s="46" t="str">
        <x:f>IF(COUNTA(B248:L248)&gt;0,"237",IF(ISNUMBER($G$7),IF(AND($G$7&gt;=1,$G$7&lt;=500,$G$7=INT($G$7)),IF(237&lt;=$G$7,"237",""),""),""))</x:f>
      </x:c>
      <x:c r="B248" s="46"/>
      <x:c r="C248" s="46"/>
      <x:c r="D248" s="46"/>
      <x:c r="E248" s="46"/>
      <x:c r="F248" s="46"/>
      <x:c r="G248" s="46"/>
      <x:c r="H248" s="46"/>
      <x:c r="I248" s="46"/>
      <x:c r="J248" s="46"/>
      <x:c r="K248" s="46"/>
      <x:c r="L248" s="46"/>
    </x:row>
    <x:row r="249" ht="25" customHeight="1">
      <x:c r="A249" s="46" t="str">
        <x:f>IF(COUNTA(B249:L249)&gt;0,"238",IF(ISNUMBER($G$7),IF(AND($G$7&gt;=1,$G$7&lt;=500,$G$7=INT($G$7)),IF(238&lt;=$G$7,"238",""),""),""))</x:f>
      </x:c>
      <x:c r="B249" s="46"/>
      <x:c r="C249" s="46"/>
      <x:c r="D249" s="46"/>
      <x:c r="E249" s="46"/>
      <x:c r="F249" s="46"/>
      <x:c r="G249" s="46"/>
      <x:c r="H249" s="46"/>
      <x:c r="I249" s="46"/>
      <x:c r="J249" s="46"/>
      <x:c r="K249" s="46"/>
      <x:c r="L249" s="46"/>
    </x:row>
    <x:row r="250" ht="25" customHeight="1">
      <x:c r="A250" s="46" t="str">
        <x:f>IF(COUNTA(B250:L250)&gt;0,"239",IF(ISNUMBER($G$7),IF(AND($G$7&gt;=1,$G$7&lt;=500,$G$7=INT($G$7)),IF(239&lt;=$G$7,"239",""),""),""))</x:f>
      </x:c>
      <x:c r="B250" s="46"/>
      <x:c r="C250" s="46"/>
      <x:c r="D250" s="46"/>
      <x:c r="E250" s="46"/>
      <x:c r="F250" s="46"/>
      <x:c r="G250" s="46"/>
      <x:c r="H250" s="46"/>
      <x:c r="I250" s="46"/>
      <x:c r="J250" s="46"/>
      <x:c r="K250" s="46"/>
      <x:c r="L250" s="46"/>
    </x:row>
    <x:row r="251" ht="25" customHeight="1">
      <x:c r="A251" s="46" t="str">
        <x:f>IF(COUNTA(B251:L251)&gt;0,"240",IF(ISNUMBER($G$7),IF(AND($G$7&gt;=1,$G$7&lt;=500,$G$7=INT($G$7)),IF(240&lt;=$G$7,"240",""),""),""))</x:f>
      </x:c>
      <x:c r="B251" s="46"/>
      <x:c r="C251" s="46"/>
      <x:c r="D251" s="46"/>
      <x:c r="E251" s="46"/>
      <x:c r="F251" s="46"/>
      <x:c r="G251" s="46"/>
      <x:c r="H251" s="46"/>
      <x:c r="I251" s="46"/>
      <x:c r="J251" s="46"/>
      <x:c r="K251" s="46"/>
      <x:c r="L251" s="46"/>
    </x:row>
    <x:row r="252" ht="25" customHeight="1">
      <x:c r="A252" s="46" t="str">
        <x:f>IF(COUNTA(B252:L252)&gt;0,"241",IF(ISNUMBER($G$7),IF(AND($G$7&gt;=1,$G$7&lt;=500,$G$7=INT($G$7)),IF(241&lt;=$G$7,"241",""),""),""))</x:f>
      </x:c>
      <x:c r="B252" s="46"/>
      <x:c r="C252" s="46"/>
      <x:c r="D252" s="46"/>
      <x:c r="E252" s="46"/>
      <x:c r="F252" s="46"/>
      <x:c r="G252" s="46"/>
      <x:c r="H252" s="46"/>
      <x:c r="I252" s="46"/>
      <x:c r="J252" s="46"/>
      <x:c r="K252" s="46"/>
      <x:c r="L252" s="46"/>
    </x:row>
    <x:row r="253" ht="25" customHeight="1">
      <x:c r="A253" s="46" t="str">
        <x:f>IF(COUNTA(B253:L253)&gt;0,"242",IF(ISNUMBER($G$7),IF(AND($G$7&gt;=1,$G$7&lt;=500,$G$7=INT($G$7)),IF(242&lt;=$G$7,"242",""),""),""))</x:f>
      </x:c>
      <x:c r="B253" s="46"/>
      <x:c r="C253" s="46"/>
      <x:c r="D253" s="46"/>
      <x:c r="E253" s="46"/>
      <x:c r="F253" s="46"/>
      <x:c r="G253" s="46"/>
      <x:c r="H253" s="46"/>
      <x:c r="I253" s="46"/>
      <x:c r="J253" s="46"/>
      <x:c r="K253" s="46"/>
      <x:c r="L253" s="46"/>
    </x:row>
    <x:row r="254" ht="25" customHeight="1">
      <x:c r="A254" s="46" t="str">
        <x:f>IF(COUNTA(B254:L254)&gt;0,"243",IF(ISNUMBER($G$7),IF(AND($G$7&gt;=1,$G$7&lt;=500,$G$7=INT($G$7)),IF(243&lt;=$G$7,"243",""),""),""))</x:f>
      </x:c>
      <x:c r="B254" s="46"/>
      <x:c r="C254" s="46"/>
      <x:c r="D254" s="46"/>
      <x:c r="E254" s="46"/>
      <x:c r="F254" s="46"/>
      <x:c r="G254" s="46"/>
      <x:c r="H254" s="46"/>
      <x:c r="I254" s="46"/>
      <x:c r="J254" s="46"/>
      <x:c r="K254" s="46"/>
      <x:c r="L254" s="46"/>
    </x:row>
    <x:row r="255" ht="25" customHeight="1">
      <x:c r="A255" s="46" t="str">
        <x:f>IF(COUNTA(B255:L255)&gt;0,"244",IF(ISNUMBER($G$7),IF(AND($G$7&gt;=1,$G$7&lt;=500,$G$7=INT($G$7)),IF(244&lt;=$G$7,"244",""),""),""))</x:f>
      </x:c>
      <x:c r="B255" s="46"/>
      <x:c r="C255" s="46"/>
      <x:c r="D255" s="46"/>
      <x:c r="E255" s="46"/>
      <x:c r="F255" s="46"/>
      <x:c r="G255" s="46"/>
      <x:c r="H255" s="46"/>
      <x:c r="I255" s="46"/>
      <x:c r="J255" s="46"/>
      <x:c r="K255" s="46"/>
      <x:c r="L255" s="46"/>
    </x:row>
    <x:row r="256" ht="25" customHeight="1">
      <x:c r="A256" s="46" t="str">
        <x:f>IF(COUNTA(B256:L256)&gt;0,"245",IF(ISNUMBER($G$7),IF(AND($G$7&gt;=1,$G$7&lt;=500,$G$7=INT($G$7)),IF(245&lt;=$G$7,"245",""),""),""))</x:f>
      </x:c>
      <x:c r="B256" s="46"/>
      <x:c r="C256" s="46"/>
      <x:c r="D256" s="46"/>
      <x:c r="E256" s="46"/>
      <x:c r="F256" s="46"/>
      <x:c r="G256" s="46"/>
      <x:c r="H256" s="46"/>
      <x:c r="I256" s="46"/>
      <x:c r="J256" s="46"/>
      <x:c r="K256" s="46"/>
      <x:c r="L256" s="46"/>
    </x:row>
    <x:row r="257" ht="25" customHeight="1">
      <x:c r="A257" s="46" t="str">
        <x:f>IF(COUNTA(B257:L257)&gt;0,"246",IF(ISNUMBER($G$7),IF(AND($G$7&gt;=1,$G$7&lt;=500,$G$7=INT($G$7)),IF(246&lt;=$G$7,"246",""),""),""))</x:f>
      </x:c>
      <x:c r="B257" s="46"/>
      <x:c r="C257" s="46"/>
      <x:c r="D257" s="46"/>
      <x:c r="E257" s="46"/>
      <x:c r="F257" s="46"/>
      <x:c r="G257" s="46"/>
      <x:c r="H257" s="46"/>
      <x:c r="I257" s="46"/>
      <x:c r="J257" s="46"/>
      <x:c r="K257" s="46"/>
      <x:c r="L257" s="46"/>
    </x:row>
    <x:row r="258" ht="25" customHeight="1">
      <x:c r="A258" s="46" t="str">
        <x:f>IF(COUNTA(B258:L258)&gt;0,"247",IF(ISNUMBER($G$7),IF(AND($G$7&gt;=1,$G$7&lt;=500,$G$7=INT($G$7)),IF(247&lt;=$G$7,"247",""),""),""))</x:f>
      </x:c>
      <x:c r="B258" s="46"/>
      <x:c r="C258" s="46"/>
      <x:c r="D258" s="46"/>
      <x:c r="E258" s="46"/>
      <x:c r="F258" s="46"/>
      <x:c r="G258" s="46"/>
      <x:c r="H258" s="46"/>
      <x:c r="I258" s="46"/>
      <x:c r="J258" s="46"/>
      <x:c r="K258" s="46"/>
      <x:c r="L258" s="46"/>
    </x:row>
    <x:row r="259" ht="25" customHeight="1">
      <x:c r="A259" s="46" t="str">
        <x:f>IF(COUNTA(B259:L259)&gt;0,"248",IF(ISNUMBER($G$7),IF(AND($G$7&gt;=1,$G$7&lt;=500,$G$7=INT($G$7)),IF(248&lt;=$G$7,"248",""),""),""))</x:f>
      </x:c>
      <x:c r="B259" s="46"/>
      <x:c r="C259" s="46"/>
      <x:c r="D259" s="46"/>
      <x:c r="E259" s="46"/>
      <x:c r="F259" s="46"/>
      <x:c r="G259" s="46"/>
      <x:c r="H259" s="46"/>
      <x:c r="I259" s="46"/>
      <x:c r="J259" s="46"/>
      <x:c r="K259" s="46"/>
      <x:c r="L259" s="46"/>
    </x:row>
    <x:row r="260" ht="25" customHeight="1">
      <x:c r="A260" s="46" t="str">
        <x:f>IF(COUNTA(B260:L260)&gt;0,"249",IF(ISNUMBER($G$7),IF(AND($G$7&gt;=1,$G$7&lt;=500,$G$7=INT($G$7)),IF(249&lt;=$G$7,"249",""),""),""))</x:f>
      </x:c>
      <x:c r="B260" s="46"/>
      <x:c r="C260" s="46"/>
      <x:c r="D260" s="46"/>
      <x:c r="E260" s="46"/>
      <x:c r="F260" s="46"/>
      <x:c r="G260" s="46"/>
      <x:c r="H260" s="46"/>
      <x:c r="I260" s="46"/>
      <x:c r="J260" s="46"/>
      <x:c r="K260" s="46"/>
      <x:c r="L260" s="46"/>
    </x:row>
    <x:row r="261" ht="25" customHeight="1">
      <x:c r="A261" s="46" t="str">
        <x:f>IF(COUNTA(B261:L261)&gt;0,"250",IF(ISNUMBER($G$7),IF(AND($G$7&gt;=1,$G$7&lt;=500,$G$7=INT($G$7)),IF(250&lt;=$G$7,"250",""),""),""))</x:f>
      </x:c>
      <x:c r="B261" s="46"/>
      <x:c r="C261" s="46"/>
      <x:c r="D261" s="46"/>
      <x:c r="E261" s="46"/>
      <x:c r="F261" s="46"/>
      <x:c r="G261" s="46"/>
      <x:c r="H261" s="46"/>
      <x:c r="I261" s="46"/>
      <x:c r="J261" s="46"/>
      <x:c r="K261" s="46"/>
      <x:c r="L261" s="46"/>
    </x:row>
    <x:row r="262" ht="25" customHeight="1">
      <x:c r="A262" s="46" t="str">
        <x:f>IF(COUNTA(B262:L262)&gt;0,"251",IF(ISNUMBER($G$7),IF(AND($G$7&gt;=1,$G$7&lt;=500,$G$7=INT($G$7)),IF(251&lt;=$G$7,"251",""),""),""))</x:f>
      </x:c>
      <x:c r="B262" s="46"/>
      <x:c r="C262" s="46"/>
      <x:c r="D262" s="46"/>
      <x:c r="E262" s="46"/>
      <x:c r="F262" s="46"/>
      <x:c r="G262" s="46"/>
      <x:c r="H262" s="46"/>
      <x:c r="I262" s="46"/>
      <x:c r="J262" s="46"/>
      <x:c r="K262" s="46"/>
      <x:c r="L262" s="46"/>
    </x:row>
    <x:row r="263" ht="25" customHeight="1">
      <x:c r="A263" s="46" t="str">
        <x:f>IF(COUNTA(B263:L263)&gt;0,"252",IF(ISNUMBER($G$7),IF(AND($G$7&gt;=1,$G$7&lt;=500,$G$7=INT($G$7)),IF(252&lt;=$G$7,"252",""),""),""))</x:f>
      </x:c>
      <x:c r="B263" s="46"/>
      <x:c r="C263" s="46"/>
      <x:c r="D263" s="46"/>
      <x:c r="E263" s="46"/>
      <x:c r="F263" s="46"/>
      <x:c r="G263" s="46"/>
      <x:c r="H263" s="46"/>
      <x:c r="I263" s="46"/>
      <x:c r="J263" s="46"/>
      <x:c r="K263" s="46"/>
      <x:c r="L263" s="46"/>
    </x:row>
    <x:row r="264" ht="25" customHeight="1">
      <x:c r="A264" s="46" t="str">
        <x:f>IF(COUNTA(B264:L264)&gt;0,"253",IF(ISNUMBER($G$7),IF(AND($G$7&gt;=1,$G$7&lt;=500,$G$7=INT($G$7)),IF(253&lt;=$G$7,"253",""),""),""))</x:f>
      </x:c>
      <x:c r="B264" s="46"/>
      <x:c r="C264" s="46"/>
      <x:c r="D264" s="46"/>
      <x:c r="E264" s="46"/>
      <x:c r="F264" s="46"/>
      <x:c r="G264" s="46"/>
      <x:c r="H264" s="46"/>
      <x:c r="I264" s="46"/>
      <x:c r="J264" s="46"/>
      <x:c r="K264" s="46"/>
      <x:c r="L264" s="46"/>
    </x:row>
    <x:row r="265" ht="25" customHeight="1">
      <x:c r="A265" s="46" t="str">
        <x:f>IF(COUNTA(B265:L265)&gt;0,"254",IF(ISNUMBER($G$7),IF(AND($G$7&gt;=1,$G$7&lt;=500,$G$7=INT($G$7)),IF(254&lt;=$G$7,"254",""),""),""))</x:f>
      </x:c>
      <x:c r="B265" s="46"/>
      <x:c r="C265" s="46"/>
      <x:c r="D265" s="46"/>
      <x:c r="E265" s="46"/>
      <x:c r="F265" s="46"/>
      <x:c r="G265" s="46"/>
      <x:c r="H265" s="46"/>
      <x:c r="I265" s="46"/>
      <x:c r="J265" s="46"/>
      <x:c r="K265" s="46"/>
      <x:c r="L265" s="46"/>
    </x:row>
    <x:row r="266" ht="25" customHeight="1">
      <x:c r="A266" s="46" t="str">
        <x:f>IF(COUNTA(B266:L266)&gt;0,"255",IF(ISNUMBER($G$7),IF(AND($G$7&gt;=1,$G$7&lt;=500,$G$7=INT($G$7)),IF(255&lt;=$G$7,"255",""),""),""))</x:f>
      </x:c>
      <x:c r="B266" s="46"/>
      <x:c r="C266" s="46"/>
      <x:c r="D266" s="46"/>
      <x:c r="E266" s="46"/>
      <x:c r="F266" s="46"/>
      <x:c r="G266" s="46"/>
      <x:c r="H266" s="46"/>
      <x:c r="I266" s="46"/>
      <x:c r="J266" s="46"/>
      <x:c r="K266" s="46"/>
      <x:c r="L266" s="46"/>
    </x:row>
    <x:row r="267" ht="25" customHeight="1">
      <x:c r="A267" s="46" t="str">
        <x:f>IF(COUNTA(B267:L267)&gt;0,"256",IF(ISNUMBER($G$7),IF(AND($G$7&gt;=1,$G$7&lt;=500,$G$7=INT($G$7)),IF(256&lt;=$G$7,"256",""),""),""))</x:f>
      </x:c>
      <x:c r="B267" s="46"/>
      <x:c r="C267" s="46"/>
      <x:c r="D267" s="46"/>
      <x:c r="E267" s="46"/>
      <x:c r="F267" s="46"/>
      <x:c r="G267" s="46"/>
      <x:c r="H267" s="46"/>
      <x:c r="I267" s="46"/>
      <x:c r="J267" s="46"/>
      <x:c r="K267" s="46"/>
      <x:c r="L267" s="46"/>
    </x:row>
    <x:row r="268" ht="25" customHeight="1">
      <x:c r="A268" s="46" t="str">
        <x:f>IF(COUNTA(B268:L268)&gt;0,"257",IF(ISNUMBER($G$7),IF(AND($G$7&gt;=1,$G$7&lt;=500,$G$7=INT($G$7)),IF(257&lt;=$G$7,"257",""),""),""))</x:f>
      </x:c>
      <x:c r="B268" s="46"/>
      <x:c r="C268" s="46"/>
      <x:c r="D268" s="46"/>
      <x:c r="E268" s="46"/>
      <x:c r="F268" s="46"/>
      <x:c r="G268" s="46"/>
      <x:c r="H268" s="46"/>
      <x:c r="I268" s="46"/>
      <x:c r="J268" s="46"/>
      <x:c r="K268" s="46"/>
      <x:c r="L268" s="46"/>
    </x:row>
    <x:row r="269" ht="25" customHeight="1">
      <x:c r="A269" s="46" t="str">
        <x:f>IF(COUNTA(B269:L269)&gt;0,"258",IF(ISNUMBER($G$7),IF(AND($G$7&gt;=1,$G$7&lt;=500,$G$7=INT($G$7)),IF(258&lt;=$G$7,"258",""),""),""))</x:f>
      </x:c>
      <x:c r="B269" s="46"/>
      <x:c r="C269" s="46"/>
      <x:c r="D269" s="46"/>
      <x:c r="E269" s="46"/>
      <x:c r="F269" s="46"/>
      <x:c r="G269" s="46"/>
      <x:c r="H269" s="46"/>
      <x:c r="I269" s="46"/>
      <x:c r="J269" s="46"/>
      <x:c r="K269" s="46"/>
      <x:c r="L269" s="46"/>
    </x:row>
    <x:row r="270" ht="25" customHeight="1">
      <x:c r="A270" s="46" t="str">
        <x:f>IF(COUNTA(B270:L270)&gt;0,"259",IF(ISNUMBER($G$7),IF(AND($G$7&gt;=1,$G$7&lt;=500,$G$7=INT($G$7)),IF(259&lt;=$G$7,"259",""),""),""))</x:f>
      </x:c>
      <x:c r="B270" s="46"/>
      <x:c r="C270" s="46"/>
      <x:c r="D270" s="46"/>
      <x:c r="E270" s="46"/>
      <x:c r="F270" s="46"/>
      <x:c r="G270" s="46"/>
      <x:c r="H270" s="46"/>
      <x:c r="I270" s="46"/>
      <x:c r="J270" s="46"/>
      <x:c r="K270" s="46"/>
      <x:c r="L270" s="46"/>
    </x:row>
    <x:row r="271" ht="25" customHeight="1">
      <x:c r="A271" s="46" t="str">
        <x:f>IF(COUNTA(B271:L271)&gt;0,"260",IF(ISNUMBER($G$7),IF(AND($G$7&gt;=1,$G$7&lt;=500,$G$7=INT($G$7)),IF(260&lt;=$G$7,"260",""),""),""))</x:f>
      </x:c>
      <x:c r="B271" s="46"/>
      <x:c r="C271" s="46"/>
      <x:c r="D271" s="46"/>
      <x:c r="E271" s="46"/>
      <x:c r="F271" s="46"/>
      <x:c r="G271" s="46"/>
      <x:c r="H271" s="46"/>
      <x:c r="I271" s="46"/>
      <x:c r="J271" s="46"/>
      <x:c r="K271" s="46"/>
      <x:c r="L271" s="46"/>
    </x:row>
    <x:row r="272" ht="25" customHeight="1">
      <x:c r="A272" s="46" t="str">
        <x:f>IF(COUNTA(B272:L272)&gt;0,"261",IF(ISNUMBER($G$7),IF(AND($G$7&gt;=1,$G$7&lt;=500,$G$7=INT($G$7)),IF(261&lt;=$G$7,"261",""),""),""))</x:f>
      </x:c>
      <x:c r="B272" s="46"/>
      <x:c r="C272" s="46"/>
      <x:c r="D272" s="46"/>
      <x:c r="E272" s="46"/>
      <x:c r="F272" s="46"/>
      <x:c r="G272" s="46"/>
      <x:c r="H272" s="46"/>
      <x:c r="I272" s="46"/>
      <x:c r="J272" s="46"/>
      <x:c r="K272" s="46"/>
      <x:c r="L272" s="46"/>
    </x:row>
    <x:row r="273" ht="25" customHeight="1">
      <x:c r="A273" s="46" t="str">
        <x:f>IF(COUNTA(B273:L273)&gt;0,"262",IF(ISNUMBER($G$7),IF(AND($G$7&gt;=1,$G$7&lt;=500,$G$7=INT($G$7)),IF(262&lt;=$G$7,"262",""),""),""))</x:f>
      </x:c>
      <x:c r="B273" s="46"/>
      <x:c r="C273" s="46"/>
      <x:c r="D273" s="46"/>
      <x:c r="E273" s="46"/>
      <x:c r="F273" s="46"/>
      <x:c r="G273" s="46"/>
      <x:c r="H273" s="46"/>
      <x:c r="I273" s="46"/>
      <x:c r="J273" s="46"/>
      <x:c r="K273" s="46"/>
      <x:c r="L273" s="46"/>
    </x:row>
    <x:row r="274" ht="25" customHeight="1">
      <x:c r="A274" s="46" t="str">
        <x:f>IF(COUNTA(B274:L274)&gt;0,"263",IF(ISNUMBER($G$7),IF(AND($G$7&gt;=1,$G$7&lt;=500,$G$7=INT($G$7)),IF(263&lt;=$G$7,"263",""),""),""))</x:f>
      </x:c>
      <x:c r="B274" s="46"/>
      <x:c r="C274" s="46"/>
      <x:c r="D274" s="46"/>
      <x:c r="E274" s="46"/>
      <x:c r="F274" s="46"/>
      <x:c r="G274" s="46"/>
      <x:c r="H274" s="46"/>
      <x:c r="I274" s="46"/>
      <x:c r="J274" s="46"/>
      <x:c r="K274" s="46"/>
      <x:c r="L274" s="46"/>
    </x:row>
    <x:row r="275" ht="25" customHeight="1">
      <x:c r="A275" s="46" t="str">
        <x:f>IF(COUNTA(B275:L275)&gt;0,"264",IF(ISNUMBER($G$7),IF(AND($G$7&gt;=1,$G$7&lt;=500,$G$7=INT($G$7)),IF(264&lt;=$G$7,"264",""),""),""))</x:f>
      </x:c>
      <x:c r="B275" s="46"/>
      <x:c r="C275" s="46"/>
      <x:c r="D275" s="46"/>
      <x:c r="E275" s="46"/>
      <x:c r="F275" s="46"/>
      <x:c r="G275" s="46"/>
      <x:c r="H275" s="46"/>
      <x:c r="I275" s="46"/>
      <x:c r="J275" s="46"/>
      <x:c r="K275" s="46"/>
      <x:c r="L275" s="46"/>
    </x:row>
    <x:row r="276" ht="25" customHeight="1">
      <x:c r="A276" s="46" t="str">
        <x:f>IF(COUNTA(B276:L276)&gt;0,"265",IF(ISNUMBER($G$7),IF(AND($G$7&gt;=1,$G$7&lt;=500,$G$7=INT($G$7)),IF(265&lt;=$G$7,"265",""),""),""))</x:f>
      </x:c>
      <x:c r="B276" s="46"/>
      <x:c r="C276" s="46"/>
      <x:c r="D276" s="46"/>
      <x:c r="E276" s="46"/>
      <x:c r="F276" s="46"/>
      <x:c r="G276" s="46"/>
      <x:c r="H276" s="46"/>
      <x:c r="I276" s="46"/>
      <x:c r="J276" s="46"/>
      <x:c r="K276" s="46"/>
      <x:c r="L276" s="46"/>
    </x:row>
    <x:row r="277" ht="25" customHeight="1">
      <x:c r="A277" s="46" t="str">
        <x:f>IF(COUNTA(B277:L277)&gt;0,"266",IF(ISNUMBER($G$7),IF(AND($G$7&gt;=1,$G$7&lt;=500,$G$7=INT($G$7)),IF(266&lt;=$G$7,"266",""),""),""))</x:f>
      </x:c>
      <x:c r="B277" s="46"/>
      <x:c r="C277" s="46"/>
      <x:c r="D277" s="46"/>
      <x:c r="E277" s="46"/>
      <x:c r="F277" s="46"/>
      <x:c r="G277" s="46"/>
      <x:c r="H277" s="46"/>
      <x:c r="I277" s="46"/>
      <x:c r="J277" s="46"/>
      <x:c r="K277" s="46"/>
      <x:c r="L277" s="46"/>
    </x:row>
    <x:row r="278" ht="25" customHeight="1">
      <x:c r="A278" s="46" t="str">
        <x:f>IF(COUNTA(B278:L278)&gt;0,"267",IF(ISNUMBER($G$7),IF(AND($G$7&gt;=1,$G$7&lt;=500,$G$7=INT($G$7)),IF(267&lt;=$G$7,"267",""),""),""))</x:f>
      </x:c>
      <x:c r="B278" s="46"/>
      <x:c r="C278" s="46"/>
      <x:c r="D278" s="46"/>
      <x:c r="E278" s="46"/>
      <x:c r="F278" s="46"/>
      <x:c r="G278" s="46"/>
      <x:c r="H278" s="46"/>
      <x:c r="I278" s="46"/>
      <x:c r="J278" s="46"/>
      <x:c r="K278" s="46"/>
      <x:c r="L278" s="46"/>
    </x:row>
    <x:row r="279" ht="25" customHeight="1">
      <x:c r="A279" s="46" t="str">
        <x:f>IF(COUNTA(B279:L279)&gt;0,"268",IF(ISNUMBER($G$7),IF(AND($G$7&gt;=1,$G$7&lt;=500,$G$7=INT($G$7)),IF(268&lt;=$G$7,"268",""),""),""))</x:f>
      </x:c>
      <x:c r="B279" s="46"/>
      <x:c r="C279" s="46"/>
      <x:c r="D279" s="46"/>
      <x:c r="E279" s="46"/>
      <x:c r="F279" s="46"/>
      <x:c r="G279" s="46"/>
      <x:c r="H279" s="46"/>
      <x:c r="I279" s="46"/>
      <x:c r="J279" s="46"/>
      <x:c r="K279" s="46"/>
      <x:c r="L279" s="46"/>
    </x:row>
    <x:row r="280" ht="25" customHeight="1">
      <x:c r="A280" s="46" t="str">
        <x:f>IF(COUNTA(B280:L280)&gt;0,"269",IF(ISNUMBER($G$7),IF(AND($G$7&gt;=1,$G$7&lt;=500,$G$7=INT($G$7)),IF(269&lt;=$G$7,"269",""),""),""))</x:f>
      </x:c>
      <x:c r="B280" s="46"/>
      <x:c r="C280" s="46"/>
      <x:c r="D280" s="46"/>
      <x:c r="E280" s="46"/>
      <x:c r="F280" s="46"/>
      <x:c r="G280" s="46"/>
      <x:c r="H280" s="46"/>
      <x:c r="I280" s="46"/>
      <x:c r="J280" s="46"/>
      <x:c r="K280" s="46"/>
      <x:c r="L280" s="46"/>
    </x:row>
    <x:row r="281" ht="25" customHeight="1">
      <x:c r="A281" s="46" t="str">
        <x:f>IF(COUNTA(B281:L281)&gt;0,"270",IF(ISNUMBER($G$7),IF(AND($G$7&gt;=1,$G$7&lt;=500,$G$7=INT($G$7)),IF(270&lt;=$G$7,"270",""),""),""))</x:f>
      </x:c>
      <x:c r="B281" s="46"/>
      <x:c r="C281" s="46"/>
      <x:c r="D281" s="46"/>
      <x:c r="E281" s="46"/>
      <x:c r="F281" s="46"/>
      <x:c r="G281" s="46"/>
      <x:c r="H281" s="46"/>
      <x:c r="I281" s="46"/>
      <x:c r="J281" s="46"/>
      <x:c r="K281" s="46"/>
      <x:c r="L281" s="46"/>
    </x:row>
    <x:row r="282" ht="25" customHeight="1">
      <x:c r="A282" s="46" t="str">
        <x:f>IF(COUNTA(B282:L282)&gt;0,"271",IF(ISNUMBER($G$7),IF(AND($G$7&gt;=1,$G$7&lt;=500,$G$7=INT($G$7)),IF(271&lt;=$G$7,"271",""),""),""))</x:f>
      </x:c>
      <x:c r="B282" s="46"/>
      <x:c r="C282" s="46"/>
      <x:c r="D282" s="46"/>
      <x:c r="E282" s="46"/>
      <x:c r="F282" s="46"/>
      <x:c r="G282" s="46"/>
      <x:c r="H282" s="46"/>
      <x:c r="I282" s="46"/>
      <x:c r="J282" s="46"/>
      <x:c r="K282" s="46"/>
      <x:c r="L282" s="46"/>
    </x:row>
    <x:row r="283" ht="25" customHeight="1">
      <x:c r="A283" s="46" t="str">
        <x:f>IF(COUNTA(B283:L283)&gt;0,"272",IF(ISNUMBER($G$7),IF(AND($G$7&gt;=1,$G$7&lt;=500,$G$7=INT($G$7)),IF(272&lt;=$G$7,"272",""),""),""))</x:f>
      </x:c>
      <x:c r="B283" s="46"/>
      <x:c r="C283" s="46"/>
      <x:c r="D283" s="46"/>
      <x:c r="E283" s="46"/>
      <x:c r="F283" s="46"/>
      <x:c r="G283" s="46"/>
      <x:c r="H283" s="46"/>
      <x:c r="I283" s="46"/>
      <x:c r="J283" s="46"/>
      <x:c r="K283" s="46"/>
      <x:c r="L283" s="46"/>
    </x:row>
    <x:row r="284" ht="25" customHeight="1">
      <x:c r="A284" s="46" t="str">
        <x:f>IF(COUNTA(B284:L284)&gt;0,"273",IF(ISNUMBER($G$7),IF(AND($G$7&gt;=1,$G$7&lt;=500,$G$7=INT($G$7)),IF(273&lt;=$G$7,"273",""),""),""))</x:f>
      </x:c>
      <x:c r="B284" s="46"/>
      <x:c r="C284" s="46"/>
      <x:c r="D284" s="46"/>
      <x:c r="E284" s="46"/>
      <x:c r="F284" s="46"/>
      <x:c r="G284" s="46"/>
      <x:c r="H284" s="46"/>
      <x:c r="I284" s="46"/>
      <x:c r="J284" s="46"/>
      <x:c r="K284" s="46"/>
      <x:c r="L284" s="46"/>
    </x:row>
    <x:row r="285" ht="25" customHeight="1">
      <x:c r="A285" s="46" t="str">
        <x:f>IF(COUNTA(B285:L285)&gt;0,"274",IF(ISNUMBER($G$7),IF(AND($G$7&gt;=1,$G$7&lt;=500,$G$7=INT($G$7)),IF(274&lt;=$G$7,"274",""),""),""))</x:f>
      </x:c>
      <x:c r="B285" s="46"/>
      <x:c r="C285" s="46"/>
      <x:c r="D285" s="46"/>
      <x:c r="E285" s="46"/>
      <x:c r="F285" s="46"/>
      <x:c r="G285" s="46"/>
      <x:c r="H285" s="46"/>
      <x:c r="I285" s="46"/>
      <x:c r="J285" s="46"/>
      <x:c r="K285" s="46"/>
      <x:c r="L285" s="46"/>
    </x:row>
    <x:row r="286" ht="25" customHeight="1">
      <x:c r="A286" s="46" t="str">
        <x:f>IF(COUNTA(B286:L286)&gt;0,"275",IF(ISNUMBER($G$7),IF(AND($G$7&gt;=1,$G$7&lt;=500,$G$7=INT($G$7)),IF(275&lt;=$G$7,"275",""),""),""))</x:f>
      </x:c>
      <x:c r="B286" s="46"/>
      <x:c r="C286" s="46"/>
      <x:c r="D286" s="46"/>
      <x:c r="E286" s="46"/>
      <x:c r="F286" s="46"/>
      <x:c r="G286" s="46"/>
      <x:c r="H286" s="46"/>
      <x:c r="I286" s="46"/>
      <x:c r="J286" s="46"/>
      <x:c r="K286" s="46"/>
      <x:c r="L286" s="46"/>
    </x:row>
    <x:row r="287" ht="25" customHeight="1">
      <x:c r="A287" s="46" t="str">
        <x:f>IF(COUNTA(B287:L287)&gt;0,"276",IF(ISNUMBER($G$7),IF(AND($G$7&gt;=1,$G$7&lt;=500,$G$7=INT($G$7)),IF(276&lt;=$G$7,"276",""),""),""))</x:f>
      </x:c>
      <x:c r="B287" s="46"/>
      <x:c r="C287" s="46"/>
      <x:c r="D287" s="46"/>
      <x:c r="E287" s="46"/>
      <x:c r="F287" s="46"/>
      <x:c r="G287" s="46"/>
      <x:c r="H287" s="46"/>
      <x:c r="I287" s="46"/>
      <x:c r="J287" s="46"/>
      <x:c r="K287" s="46"/>
      <x:c r="L287" s="46"/>
    </x:row>
    <x:row r="288" ht="25" customHeight="1">
      <x:c r="A288" s="46" t="str">
        <x:f>IF(COUNTA(B288:L288)&gt;0,"277",IF(ISNUMBER($G$7),IF(AND($G$7&gt;=1,$G$7&lt;=500,$G$7=INT($G$7)),IF(277&lt;=$G$7,"277",""),""),""))</x:f>
      </x:c>
      <x:c r="B288" s="46"/>
      <x:c r="C288" s="46"/>
      <x:c r="D288" s="46"/>
      <x:c r="E288" s="46"/>
      <x:c r="F288" s="46"/>
      <x:c r="G288" s="46"/>
      <x:c r="H288" s="46"/>
      <x:c r="I288" s="46"/>
      <x:c r="J288" s="46"/>
      <x:c r="K288" s="46"/>
      <x:c r="L288" s="46"/>
    </x:row>
    <x:row r="289" ht="25" customHeight="1">
      <x:c r="A289" s="46" t="str">
        <x:f>IF(COUNTA(B289:L289)&gt;0,"278",IF(ISNUMBER($G$7),IF(AND($G$7&gt;=1,$G$7&lt;=500,$G$7=INT($G$7)),IF(278&lt;=$G$7,"278",""),""),""))</x:f>
      </x:c>
      <x:c r="B289" s="46"/>
      <x:c r="C289" s="46"/>
      <x:c r="D289" s="46"/>
      <x:c r="E289" s="46"/>
      <x:c r="F289" s="46"/>
      <x:c r="G289" s="46"/>
      <x:c r="H289" s="46"/>
      <x:c r="I289" s="46"/>
      <x:c r="J289" s="46"/>
      <x:c r="K289" s="46"/>
      <x:c r="L289" s="46"/>
    </x:row>
    <x:row r="290" ht="25" customHeight="1">
      <x:c r="A290" s="46" t="str">
        <x:f>IF(COUNTA(B290:L290)&gt;0,"279",IF(ISNUMBER($G$7),IF(AND($G$7&gt;=1,$G$7&lt;=500,$G$7=INT($G$7)),IF(279&lt;=$G$7,"279",""),""),""))</x:f>
      </x:c>
      <x:c r="B290" s="46"/>
      <x:c r="C290" s="46"/>
      <x:c r="D290" s="46"/>
      <x:c r="E290" s="46"/>
      <x:c r="F290" s="46"/>
      <x:c r="G290" s="46"/>
      <x:c r="H290" s="46"/>
      <x:c r="I290" s="46"/>
      <x:c r="J290" s="46"/>
      <x:c r="K290" s="46"/>
      <x:c r="L290" s="46"/>
    </x:row>
    <x:row r="291" ht="25" customHeight="1">
      <x:c r="A291" s="46" t="str">
        <x:f>IF(COUNTA(B291:L291)&gt;0,"280",IF(ISNUMBER($G$7),IF(AND($G$7&gt;=1,$G$7&lt;=500,$G$7=INT($G$7)),IF(280&lt;=$G$7,"280",""),""),""))</x:f>
      </x:c>
      <x:c r="B291" s="46"/>
      <x:c r="C291" s="46"/>
      <x:c r="D291" s="46"/>
      <x:c r="E291" s="46"/>
      <x:c r="F291" s="46"/>
      <x:c r="G291" s="46"/>
      <x:c r="H291" s="46"/>
      <x:c r="I291" s="46"/>
      <x:c r="J291" s="46"/>
      <x:c r="K291" s="46"/>
      <x:c r="L291" s="46"/>
    </x:row>
    <x:row r="292" ht="25" customHeight="1">
      <x:c r="A292" s="46" t="str">
        <x:f>IF(COUNTA(B292:L292)&gt;0,"281",IF(ISNUMBER($G$7),IF(AND($G$7&gt;=1,$G$7&lt;=500,$G$7=INT($G$7)),IF(281&lt;=$G$7,"281",""),""),""))</x:f>
      </x:c>
      <x:c r="B292" s="46"/>
      <x:c r="C292" s="46"/>
      <x:c r="D292" s="46"/>
      <x:c r="E292" s="46"/>
      <x:c r="F292" s="46"/>
      <x:c r="G292" s="46"/>
      <x:c r="H292" s="46"/>
      <x:c r="I292" s="46"/>
      <x:c r="J292" s="46"/>
      <x:c r="K292" s="46"/>
      <x:c r="L292" s="46"/>
    </x:row>
    <x:row r="293" ht="25" customHeight="1">
      <x:c r="A293" s="46" t="str">
        <x:f>IF(COUNTA(B293:L293)&gt;0,"282",IF(ISNUMBER($G$7),IF(AND($G$7&gt;=1,$G$7&lt;=500,$G$7=INT($G$7)),IF(282&lt;=$G$7,"282",""),""),""))</x:f>
      </x:c>
      <x:c r="B293" s="46"/>
      <x:c r="C293" s="46"/>
      <x:c r="D293" s="46"/>
      <x:c r="E293" s="46"/>
      <x:c r="F293" s="46"/>
      <x:c r="G293" s="46"/>
      <x:c r="H293" s="46"/>
      <x:c r="I293" s="46"/>
      <x:c r="J293" s="46"/>
      <x:c r="K293" s="46"/>
      <x:c r="L293" s="46"/>
    </x:row>
    <x:row r="294" ht="25" customHeight="1">
      <x:c r="A294" s="46" t="str">
        <x:f>IF(COUNTA(B294:L294)&gt;0,"283",IF(ISNUMBER($G$7),IF(AND($G$7&gt;=1,$G$7&lt;=500,$G$7=INT($G$7)),IF(283&lt;=$G$7,"283",""),""),""))</x:f>
      </x:c>
      <x:c r="B294" s="46"/>
      <x:c r="C294" s="46"/>
      <x:c r="D294" s="46"/>
      <x:c r="E294" s="46"/>
      <x:c r="F294" s="46"/>
      <x:c r="G294" s="46"/>
      <x:c r="H294" s="46"/>
      <x:c r="I294" s="46"/>
      <x:c r="J294" s="46"/>
      <x:c r="K294" s="46"/>
      <x:c r="L294" s="46"/>
    </x:row>
    <x:row r="295" ht="25" customHeight="1">
      <x:c r="A295" s="46" t="str">
        <x:f>IF(COUNTA(B295:L295)&gt;0,"284",IF(ISNUMBER($G$7),IF(AND($G$7&gt;=1,$G$7&lt;=500,$G$7=INT($G$7)),IF(284&lt;=$G$7,"284",""),""),""))</x:f>
      </x:c>
      <x:c r="B295" s="46"/>
      <x:c r="C295" s="46"/>
      <x:c r="D295" s="46"/>
      <x:c r="E295" s="46"/>
      <x:c r="F295" s="46"/>
      <x:c r="G295" s="46"/>
      <x:c r="H295" s="46"/>
      <x:c r="I295" s="46"/>
      <x:c r="J295" s="46"/>
      <x:c r="K295" s="46"/>
      <x:c r="L295" s="46"/>
    </x:row>
    <x:row r="296" ht="25" customHeight="1">
      <x:c r="A296" s="46" t="str">
        <x:f>IF(COUNTA(B296:L296)&gt;0,"285",IF(ISNUMBER($G$7),IF(AND($G$7&gt;=1,$G$7&lt;=500,$G$7=INT($G$7)),IF(285&lt;=$G$7,"285",""),""),""))</x:f>
      </x:c>
      <x:c r="B296" s="46"/>
      <x:c r="C296" s="46"/>
      <x:c r="D296" s="46"/>
      <x:c r="E296" s="46"/>
      <x:c r="F296" s="46"/>
      <x:c r="G296" s="46"/>
      <x:c r="H296" s="46"/>
      <x:c r="I296" s="46"/>
      <x:c r="J296" s="46"/>
      <x:c r="K296" s="46"/>
      <x:c r="L296" s="46"/>
    </x:row>
    <x:row r="297" ht="25" customHeight="1">
      <x:c r="A297" s="46" t="str">
        <x:f>IF(COUNTA(B297:L297)&gt;0,"286",IF(ISNUMBER($G$7),IF(AND($G$7&gt;=1,$G$7&lt;=500,$G$7=INT($G$7)),IF(286&lt;=$G$7,"286",""),""),""))</x:f>
      </x:c>
      <x:c r="B297" s="46"/>
      <x:c r="C297" s="46"/>
      <x:c r="D297" s="46"/>
      <x:c r="E297" s="46"/>
      <x:c r="F297" s="46"/>
      <x:c r="G297" s="46"/>
      <x:c r="H297" s="46"/>
      <x:c r="I297" s="46"/>
      <x:c r="J297" s="46"/>
      <x:c r="K297" s="46"/>
      <x:c r="L297" s="46"/>
    </x:row>
    <x:row r="298" ht="25" customHeight="1">
      <x:c r="A298" s="46" t="str">
        <x:f>IF(COUNTA(B298:L298)&gt;0,"287",IF(ISNUMBER($G$7),IF(AND($G$7&gt;=1,$G$7&lt;=500,$G$7=INT($G$7)),IF(287&lt;=$G$7,"287",""),""),""))</x:f>
      </x:c>
      <x:c r="B298" s="46"/>
      <x:c r="C298" s="46"/>
      <x:c r="D298" s="46"/>
      <x:c r="E298" s="46"/>
      <x:c r="F298" s="46"/>
      <x:c r="G298" s="46"/>
      <x:c r="H298" s="46"/>
      <x:c r="I298" s="46"/>
      <x:c r="J298" s="46"/>
      <x:c r="K298" s="46"/>
      <x:c r="L298" s="46"/>
    </x:row>
    <x:row r="299" ht="25" customHeight="1">
      <x:c r="A299" s="46" t="str">
        <x:f>IF(COUNTA(B299:L299)&gt;0,"288",IF(ISNUMBER($G$7),IF(AND($G$7&gt;=1,$G$7&lt;=500,$G$7=INT($G$7)),IF(288&lt;=$G$7,"288",""),""),""))</x:f>
      </x:c>
      <x:c r="B299" s="46"/>
      <x:c r="C299" s="46"/>
      <x:c r="D299" s="46"/>
      <x:c r="E299" s="46"/>
      <x:c r="F299" s="46"/>
      <x:c r="G299" s="46"/>
      <x:c r="H299" s="46"/>
      <x:c r="I299" s="46"/>
      <x:c r="J299" s="46"/>
      <x:c r="K299" s="46"/>
      <x:c r="L299" s="46"/>
    </x:row>
    <x:row r="300" ht="25" customHeight="1">
      <x:c r="A300" s="46" t="str">
        <x:f>IF(COUNTA(B300:L300)&gt;0,"289",IF(ISNUMBER($G$7),IF(AND($G$7&gt;=1,$G$7&lt;=500,$G$7=INT($G$7)),IF(289&lt;=$G$7,"289",""),""),""))</x:f>
      </x:c>
      <x:c r="B300" s="46"/>
      <x:c r="C300" s="46"/>
      <x:c r="D300" s="46"/>
      <x:c r="E300" s="46"/>
      <x:c r="F300" s="46"/>
      <x:c r="G300" s="46"/>
      <x:c r="H300" s="46"/>
      <x:c r="I300" s="46"/>
      <x:c r="J300" s="46"/>
      <x:c r="K300" s="46"/>
      <x:c r="L300" s="46"/>
    </x:row>
    <x:row r="301" ht="25" customHeight="1">
      <x:c r="A301" s="46" t="str">
        <x:f>IF(COUNTA(B301:L301)&gt;0,"290",IF(ISNUMBER($G$7),IF(AND($G$7&gt;=1,$G$7&lt;=500,$G$7=INT($G$7)),IF(290&lt;=$G$7,"290",""),""),""))</x:f>
      </x:c>
      <x:c r="B301" s="46"/>
      <x:c r="C301" s="46"/>
      <x:c r="D301" s="46"/>
      <x:c r="E301" s="46"/>
      <x:c r="F301" s="46"/>
      <x:c r="G301" s="46"/>
      <x:c r="H301" s="46"/>
      <x:c r="I301" s="46"/>
      <x:c r="J301" s="46"/>
      <x:c r="K301" s="46"/>
      <x:c r="L301" s="46"/>
    </x:row>
    <x:row r="302" ht="25" customHeight="1">
      <x:c r="A302" s="46" t="str">
        <x:f>IF(COUNTA(B302:L302)&gt;0,"291",IF(ISNUMBER($G$7),IF(AND($G$7&gt;=1,$G$7&lt;=500,$G$7=INT($G$7)),IF(291&lt;=$G$7,"291",""),""),""))</x:f>
      </x:c>
      <x:c r="B302" s="46"/>
      <x:c r="C302" s="46"/>
      <x:c r="D302" s="46"/>
      <x:c r="E302" s="46"/>
      <x:c r="F302" s="46"/>
      <x:c r="G302" s="46"/>
      <x:c r="H302" s="46"/>
      <x:c r="I302" s="46"/>
      <x:c r="J302" s="46"/>
      <x:c r="K302" s="46"/>
      <x:c r="L302" s="46"/>
    </x:row>
    <x:row r="303" ht="25" customHeight="1">
      <x:c r="A303" s="46" t="str">
        <x:f>IF(COUNTA(B303:L303)&gt;0,"292",IF(ISNUMBER($G$7),IF(AND($G$7&gt;=1,$G$7&lt;=500,$G$7=INT($G$7)),IF(292&lt;=$G$7,"292",""),""),""))</x:f>
      </x:c>
      <x:c r="B303" s="46"/>
      <x:c r="C303" s="46"/>
      <x:c r="D303" s="46"/>
      <x:c r="E303" s="46"/>
      <x:c r="F303" s="46"/>
      <x:c r="G303" s="46"/>
      <x:c r="H303" s="46"/>
      <x:c r="I303" s="46"/>
      <x:c r="J303" s="46"/>
      <x:c r="K303" s="46"/>
      <x:c r="L303" s="46"/>
    </x:row>
    <x:row r="304" ht="25" customHeight="1">
      <x:c r="A304" s="46" t="str">
        <x:f>IF(COUNTA(B304:L304)&gt;0,"293",IF(ISNUMBER($G$7),IF(AND($G$7&gt;=1,$G$7&lt;=500,$G$7=INT($G$7)),IF(293&lt;=$G$7,"293",""),""),""))</x:f>
      </x:c>
      <x:c r="B304" s="46"/>
      <x:c r="C304" s="46"/>
      <x:c r="D304" s="46"/>
      <x:c r="E304" s="46"/>
      <x:c r="F304" s="46"/>
      <x:c r="G304" s="46"/>
      <x:c r="H304" s="46"/>
      <x:c r="I304" s="46"/>
      <x:c r="J304" s="46"/>
      <x:c r="K304" s="46"/>
      <x:c r="L304" s="46"/>
    </x:row>
    <x:row r="305" ht="25" customHeight="1">
      <x:c r="A305" s="46" t="str">
        <x:f>IF(COUNTA(B305:L305)&gt;0,"294",IF(ISNUMBER($G$7),IF(AND($G$7&gt;=1,$G$7&lt;=500,$G$7=INT($G$7)),IF(294&lt;=$G$7,"294",""),""),""))</x:f>
      </x:c>
      <x:c r="B305" s="46"/>
      <x:c r="C305" s="46"/>
      <x:c r="D305" s="46"/>
      <x:c r="E305" s="46"/>
      <x:c r="F305" s="46"/>
      <x:c r="G305" s="46"/>
      <x:c r="H305" s="46"/>
      <x:c r="I305" s="46"/>
      <x:c r="J305" s="46"/>
      <x:c r="K305" s="46"/>
      <x:c r="L305" s="46"/>
    </x:row>
    <x:row r="306" ht="25" customHeight="1">
      <x:c r="A306" s="46" t="str">
        <x:f>IF(COUNTA(B306:L306)&gt;0,"295",IF(ISNUMBER($G$7),IF(AND($G$7&gt;=1,$G$7&lt;=500,$G$7=INT($G$7)),IF(295&lt;=$G$7,"295",""),""),""))</x:f>
      </x:c>
      <x:c r="B306" s="46"/>
      <x:c r="C306" s="46"/>
      <x:c r="D306" s="46"/>
      <x:c r="E306" s="46"/>
      <x:c r="F306" s="46"/>
      <x:c r="G306" s="46"/>
      <x:c r="H306" s="46"/>
      <x:c r="I306" s="46"/>
      <x:c r="J306" s="46"/>
      <x:c r="K306" s="46"/>
      <x:c r="L306" s="46"/>
    </x:row>
    <x:row r="307" ht="25" customHeight="1">
      <x:c r="A307" s="46" t="str">
        <x:f>IF(COUNTA(B307:L307)&gt;0,"296",IF(ISNUMBER($G$7),IF(AND($G$7&gt;=1,$G$7&lt;=500,$G$7=INT($G$7)),IF(296&lt;=$G$7,"296",""),""),""))</x:f>
      </x:c>
      <x:c r="B307" s="46"/>
      <x:c r="C307" s="46"/>
      <x:c r="D307" s="46"/>
      <x:c r="E307" s="46"/>
      <x:c r="F307" s="46"/>
      <x:c r="G307" s="46"/>
      <x:c r="H307" s="46"/>
      <x:c r="I307" s="46"/>
      <x:c r="J307" s="46"/>
      <x:c r="K307" s="46"/>
      <x:c r="L307" s="46"/>
    </x:row>
    <x:row r="308" ht="25" customHeight="1">
      <x:c r="A308" s="46" t="str">
        <x:f>IF(COUNTA(B308:L308)&gt;0,"297",IF(ISNUMBER($G$7),IF(AND($G$7&gt;=1,$G$7&lt;=500,$G$7=INT($G$7)),IF(297&lt;=$G$7,"297",""),""),""))</x:f>
      </x:c>
      <x:c r="B308" s="46"/>
      <x:c r="C308" s="46"/>
      <x:c r="D308" s="46"/>
      <x:c r="E308" s="46"/>
      <x:c r="F308" s="46"/>
      <x:c r="G308" s="46"/>
      <x:c r="H308" s="46"/>
      <x:c r="I308" s="46"/>
      <x:c r="J308" s="46"/>
      <x:c r="K308" s="46"/>
      <x:c r="L308" s="46"/>
    </x:row>
    <x:row r="309" ht="25" customHeight="1">
      <x:c r="A309" s="46" t="str">
        <x:f>IF(COUNTA(B309:L309)&gt;0,"298",IF(ISNUMBER($G$7),IF(AND($G$7&gt;=1,$G$7&lt;=500,$G$7=INT($G$7)),IF(298&lt;=$G$7,"298",""),""),""))</x:f>
      </x:c>
      <x:c r="B309" s="46"/>
      <x:c r="C309" s="46"/>
      <x:c r="D309" s="46"/>
      <x:c r="E309" s="46"/>
      <x:c r="F309" s="46"/>
      <x:c r="G309" s="46"/>
      <x:c r="H309" s="46"/>
      <x:c r="I309" s="46"/>
      <x:c r="J309" s="46"/>
      <x:c r="K309" s="46"/>
      <x:c r="L309" s="46"/>
    </x:row>
    <x:row r="310" ht="25" customHeight="1">
      <x:c r="A310" s="46" t="str">
        <x:f>IF(COUNTA(B310:L310)&gt;0,"299",IF(ISNUMBER($G$7),IF(AND($G$7&gt;=1,$G$7&lt;=500,$G$7=INT($G$7)),IF(299&lt;=$G$7,"299",""),""),""))</x:f>
      </x:c>
      <x:c r="B310" s="46"/>
      <x:c r="C310" s="46"/>
      <x:c r="D310" s="46"/>
      <x:c r="E310" s="46"/>
      <x:c r="F310" s="46"/>
      <x:c r="G310" s="46"/>
      <x:c r="H310" s="46"/>
      <x:c r="I310" s="46"/>
      <x:c r="J310" s="46"/>
      <x:c r="K310" s="46"/>
      <x:c r="L310" s="46"/>
    </x:row>
    <x:row r="311" ht="25" customHeight="1">
      <x:c r="A311" s="46" t="str">
        <x:f>IF(COUNTA(B311:L311)&gt;0,"300",IF(ISNUMBER($G$7),IF(AND($G$7&gt;=1,$G$7&lt;=500,$G$7=INT($G$7)),IF(300&lt;=$G$7,"300",""),""),""))</x:f>
      </x:c>
      <x:c r="B311" s="46"/>
      <x:c r="C311" s="46"/>
      <x:c r="D311" s="46"/>
      <x:c r="E311" s="46"/>
      <x:c r="F311" s="46"/>
      <x:c r="G311" s="46"/>
      <x:c r="H311" s="46"/>
      <x:c r="I311" s="46"/>
      <x:c r="J311" s="46"/>
      <x:c r="K311" s="46"/>
      <x:c r="L311" s="46"/>
    </x:row>
    <x:row r="312" ht="25" customHeight="1">
      <x:c r="A312" s="46" t="str">
        <x:f>IF(COUNTA(B312:L312)&gt;0,"301",IF(ISNUMBER($G$7),IF(AND($G$7&gt;=1,$G$7&lt;=500,$G$7=INT($G$7)),IF(301&lt;=$G$7,"301",""),""),""))</x:f>
      </x:c>
      <x:c r="B312" s="46"/>
      <x:c r="C312" s="46"/>
      <x:c r="D312" s="46"/>
      <x:c r="E312" s="46"/>
      <x:c r="F312" s="46"/>
      <x:c r="G312" s="46"/>
      <x:c r="H312" s="46"/>
      <x:c r="I312" s="46"/>
      <x:c r="J312" s="46"/>
      <x:c r="K312" s="46"/>
      <x:c r="L312" s="46"/>
    </x:row>
    <x:row r="313" ht="25" customHeight="1">
      <x:c r="A313" s="46" t="str">
        <x:f>IF(COUNTA(B313:L313)&gt;0,"302",IF(ISNUMBER($G$7),IF(AND($G$7&gt;=1,$G$7&lt;=500,$G$7=INT($G$7)),IF(302&lt;=$G$7,"302",""),""),""))</x:f>
      </x:c>
      <x:c r="B313" s="46"/>
      <x:c r="C313" s="46"/>
      <x:c r="D313" s="46"/>
      <x:c r="E313" s="46"/>
      <x:c r="F313" s="46"/>
      <x:c r="G313" s="46"/>
      <x:c r="H313" s="46"/>
      <x:c r="I313" s="46"/>
      <x:c r="J313" s="46"/>
      <x:c r="K313" s="46"/>
      <x:c r="L313" s="46"/>
    </x:row>
    <x:row r="314" ht="25" customHeight="1">
      <x:c r="A314" s="46" t="str">
        <x:f>IF(COUNTA(B314:L314)&gt;0,"303",IF(ISNUMBER($G$7),IF(AND($G$7&gt;=1,$G$7&lt;=500,$G$7=INT($G$7)),IF(303&lt;=$G$7,"303",""),""),""))</x:f>
      </x:c>
      <x:c r="B314" s="46"/>
      <x:c r="C314" s="46"/>
      <x:c r="D314" s="46"/>
      <x:c r="E314" s="46"/>
      <x:c r="F314" s="46"/>
      <x:c r="G314" s="46"/>
      <x:c r="H314" s="46"/>
      <x:c r="I314" s="46"/>
      <x:c r="J314" s="46"/>
      <x:c r="K314" s="46"/>
      <x:c r="L314" s="46"/>
    </x:row>
    <x:row r="315" ht="25" customHeight="1">
      <x:c r="A315" s="46" t="str">
        <x:f>IF(COUNTA(B315:L315)&gt;0,"304",IF(ISNUMBER($G$7),IF(AND($G$7&gt;=1,$G$7&lt;=500,$G$7=INT($G$7)),IF(304&lt;=$G$7,"304",""),""),""))</x:f>
      </x:c>
      <x:c r="B315" s="46"/>
      <x:c r="C315" s="46"/>
      <x:c r="D315" s="46"/>
      <x:c r="E315" s="46"/>
      <x:c r="F315" s="46"/>
      <x:c r="G315" s="46"/>
      <x:c r="H315" s="46"/>
      <x:c r="I315" s="46"/>
      <x:c r="J315" s="46"/>
      <x:c r="K315" s="46"/>
      <x:c r="L315" s="46"/>
    </x:row>
    <x:row r="316" ht="25" customHeight="1">
      <x:c r="A316" s="46" t="str">
        <x:f>IF(COUNTA(B316:L316)&gt;0,"305",IF(ISNUMBER($G$7),IF(AND($G$7&gt;=1,$G$7&lt;=500,$G$7=INT($G$7)),IF(305&lt;=$G$7,"305",""),""),""))</x:f>
      </x:c>
      <x:c r="B316" s="46"/>
      <x:c r="C316" s="46"/>
      <x:c r="D316" s="46"/>
      <x:c r="E316" s="46"/>
      <x:c r="F316" s="46"/>
      <x:c r="G316" s="46"/>
      <x:c r="H316" s="46"/>
      <x:c r="I316" s="46"/>
      <x:c r="J316" s="46"/>
      <x:c r="K316" s="46"/>
      <x:c r="L316" s="46"/>
    </x:row>
    <x:row r="317" ht="25" customHeight="1">
      <x:c r="A317" s="46" t="str">
        <x:f>IF(COUNTA(B317:L317)&gt;0,"306",IF(ISNUMBER($G$7),IF(AND($G$7&gt;=1,$G$7&lt;=500,$G$7=INT($G$7)),IF(306&lt;=$G$7,"306",""),""),""))</x:f>
      </x:c>
      <x:c r="B317" s="46"/>
      <x:c r="C317" s="46"/>
      <x:c r="D317" s="46"/>
      <x:c r="E317" s="46"/>
      <x:c r="F317" s="46"/>
      <x:c r="G317" s="46"/>
      <x:c r="H317" s="46"/>
      <x:c r="I317" s="46"/>
      <x:c r="J317" s="46"/>
      <x:c r="K317" s="46"/>
      <x:c r="L317" s="46"/>
    </x:row>
    <x:row r="318" ht="25" customHeight="1">
      <x:c r="A318" s="46" t="str">
        <x:f>IF(COUNTA(B318:L318)&gt;0,"307",IF(ISNUMBER($G$7),IF(AND($G$7&gt;=1,$G$7&lt;=500,$G$7=INT($G$7)),IF(307&lt;=$G$7,"307",""),""),""))</x:f>
      </x:c>
      <x:c r="B318" s="46"/>
      <x:c r="C318" s="46"/>
      <x:c r="D318" s="46"/>
      <x:c r="E318" s="46"/>
      <x:c r="F318" s="46"/>
      <x:c r="G318" s="46"/>
      <x:c r="H318" s="46"/>
      <x:c r="I318" s="46"/>
      <x:c r="J318" s="46"/>
      <x:c r="K318" s="46"/>
      <x:c r="L318" s="46"/>
    </x:row>
    <x:row r="319" ht="25" customHeight="1">
      <x:c r="A319" s="46" t="str">
        <x:f>IF(COUNTA(B319:L319)&gt;0,"308",IF(ISNUMBER($G$7),IF(AND($G$7&gt;=1,$G$7&lt;=500,$G$7=INT($G$7)),IF(308&lt;=$G$7,"308",""),""),""))</x:f>
      </x:c>
      <x:c r="B319" s="46"/>
      <x:c r="C319" s="46"/>
      <x:c r="D319" s="46"/>
      <x:c r="E319" s="46"/>
      <x:c r="F319" s="46"/>
      <x:c r="G319" s="46"/>
      <x:c r="H319" s="46"/>
      <x:c r="I319" s="46"/>
      <x:c r="J319" s="46"/>
      <x:c r="K319" s="46"/>
      <x:c r="L319" s="46"/>
    </x:row>
    <x:row r="320" ht="25" customHeight="1">
      <x:c r="A320" s="46" t="str">
        <x:f>IF(COUNTA(B320:L320)&gt;0,"309",IF(ISNUMBER($G$7),IF(AND($G$7&gt;=1,$G$7&lt;=500,$G$7=INT($G$7)),IF(309&lt;=$G$7,"309",""),""),""))</x:f>
      </x:c>
      <x:c r="B320" s="46"/>
      <x:c r="C320" s="46"/>
      <x:c r="D320" s="46"/>
      <x:c r="E320" s="46"/>
      <x:c r="F320" s="46"/>
      <x:c r="G320" s="46"/>
      <x:c r="H320" s="46"/>
      <x:c r="I320" s="46"/>
      <x:c r="J320" s="46"/>
      <x:c r="K320" s="46"/>
      <x:c r="L320" s="46"/>
    </x:row>
    <x:row r="321" ht="25" customHeight="1">
      <x:c r="A321" s="46" t="str">
        <x:f>IF(COUNTA(B321:L321)&gt;0,"310",IF(ISNUMBER($G$7),IF(AND($G$7&gt;=1,$G$7&lt;=500,$G$7=INT($G$7)),IF(310&lt;=$G$7,"310",""),""),""))</x:f>
      </x:c>
      <x:c r="B321" s="46"/>
      <x:c r="C321" s="46"/>
      <x:c r="D321" s="46"/>
      <x:c r="E321" s="46"/>
      <x:c r="F321" s="46"/>
      <x:c r="G321" s="46"/>
      <x:c r="H321" s="46"/>
      <x:c r="I321" s="46"/>
      <x:c r="J321" s="46"/>
      <x:c r="K321" s="46"/>
      <x:c r="L321" s="46"/>
    </x:row>
    <x:row r="322" ht="25" customHeight="1">
      <x:c r="A322" s="46" t="str">
        <x:f>IF(COUNTA(B322:L322)&gt;0,"311",IF(ISNUMBER($G$7),IF(AND($G$7&gt;=1,$G$7&lt;=500,$G$7=INT($G$7)),IF(311&lt;=$G$7,"311",""),""),""))</x:f>
      </x:c>
      <x:c r="B322" s="46"/>
      <x:c r="C322" s="46"/>
      <x:c r="D322" s="46"/>
      <x:c r="E322" s="46"/>
      <x:c r="F322" s="46"/>
      <x:c r="G322" s="46"/>
      <x:c r="H322" s="46"/>
      <x:c r="I322" s="46"/>
      <x:c r="J322" s="46"/>
      <x:c r="K322" s="46"/>
      <x:c r="L322" s="46"/>
    </x:row>
    <x:row r="323" ht="25" customHeight="1">
      <x:c r="A323" s="46" t="str">
        <x:f>IF(COUNTA(B323:L323)&gt;0,"312",IF(ISNUMBER($G$7),IF(AND($G$7&gt;=1,$G$7&lt;=500,$G$7=INT($G$7)),IF(312&lt;=$G$7,"312",""),""),""))</x:f>
      </x:c>
      <x:c r="B323" s="46"/>
      <x:c r="C323" s="46"/>
      <x:c r="D323" s="46"/>
      <x:c r="E323" s="46"/>
      <x:c r="F323" s="46"/>
      <x:c r="G323" s="46"/>
      <x:c r="H323" s="46"/>
      <x:c r="I323" s="46"/>
      <x:c r="J323" s="46"/>
      <x:c r="K323" s="46"/>
      <x:c r="L323" s="46"/>
    </x:row>
    <x:row r="324" ht="25" customHeight="1">
      <x:c r="A324" s="46" t="str">
        <x:f>IF(COUNTA(B324:L324)&gt;0,"313",IF(ISNUMBER($G$7),IF(AND($G$7&gt;=1,$G$7&lt;=500,$G$7=INT($G$7)),IF(313&lt;=$G$7,"313",""),""),""))</x:f>
      </x:c>
      <x:c r="B324" s="46"/>
      <x:c r="C324" s="46"/>
      <x:c r="D324" s="46"/>
      <x:c r="E324" s="46"/>
      <x:c r="F324" s="46"/>
      <x:c r="G324" s="46"/>
      <x:c r="H324" s="46"/>
      <x:c r="I324" s="46"/>
      <x:c r="J324" s="46"/>
      <x:c r="K324" s="46"/>
      <x:c r="L324" s="46"/>
    </x:row>
    <x:row r="325" ht="25" customHeight="1">
      <x:c r="A325" s="46" t="str">
        <x:f>IF(COUNTA(B325:L325)&gt;0,"314",IF(ISNUMBER($G$7),IF(AND($G$7&gt;=1,$G$7&lt;=500,$G$7=INT($G$7)),IF(314&lt;=$G$7,"314",""),""),""))</x:f>
      </x:c>
      <x:c r="B325" s="46"/>
      <x:c r="C325" s="46"/>
      <x:c r="D325" s="46"/>
      <x:c r="E325" s="46"/>
      <x:c r="F325" s="46"/>
      <x:c r="G325" s="46"/>
      <x:c r="H325" s="46"/>
      <x:c r="I325" s="46"/>
      <x:c r="J325" s="46"/>
      <x:c r="K325" s="46"/>
      <x:c r="L325" s="46"/>
    </x:row>
    <x:row r="326" ht="25" customHeight="1">
      <x:c r="A326" s="46" t="str">
        <x:f>IF(COUNTA(B326:L326)&gt;0,"315",IF(ISNUMBER($G$7),IF(AND($G$7&gt;=1,$G$7&lt;=500,$G$7=INT($G$7)),IF(315&lt;=$G$7,"315",""),""),""))</x:f>
      </x:c>
      <x:c r="B326" s="46"/>
      <x:c r="C326" s="46"/>
      <x:c r="D326" s="46"/>
      <x:c r="E326" s="46"/>
      <x:c r="F326" s="46"/>
      <x:c r="G326" s="46"/>
      <x:c r="H326" s="46"/>
      <x:c r="I326" s="46"/>
      <x:c r="J326" s="46"/>
      <x:c r="K326" s="46"/>
      <x:c r="L326" s="46"/>
    </x:row>
    <x:row r="327" ht="25" customHeight="1">
      <x:c r="A327" s="46" t="str">
        <x:f>IF(COUNTA(B327:L327)&gt;0,"316",IF(ISNUMBER($G$7),IF(AND($G$7&gt;=1,$G$7&lt;=500,$G$7=INT($G$7)),IF(316&lt;=$G$7,"316",""),""),""))</x:f>
      </x:c>
      <x:c r="B327" s="46"/>
      <x:c r="C327" s="46"/>
      <x:c r="D327" s="46"/>
      <x:c r="E327" s="46"/>
      <x:c r="F327" s="46"/>
      <x:c r="G327" s="46"/>
      <x:c r="H327" s="46"/>
      <x:c r="I327" s="46"/>
      <x:c r="J327" s="46"/>
      <x:c r="K327" s="46"/>
      <x:c r="L327" s="46"/>
    </x:row>
    <x:row r="328" ht="25" customHeight="1">
      <x:c r="A328" s="46" t="str">
        <x:f>IF(COUNTA(B328:L328)&gt;0,"317",IF(ISNUMBER($G$7),IF(AND($G$7&gt;=1,$G$7&lt;=500,$G$7=INT($G$7)),IF(317&lt;=$G$7,"317",""),""),""))</x:f>
      </x:c>
      <x:c r="B328" s="46"/>
      <x:c r="C328" s="46"/>
      <x:c r="D328" s="46"/>
      <x:c r="E328" s="46"/>
      <x:c r="F328" s="46"/>
      <x:c r="G328" s="46"/>
      <x:c r="H328" s="46"/>
      <x:c r="I328" s="46"/>
      <x:c r="J328" s="46"/>
      <x:c r="K328" s="46"/>
      <x:c r="L328" s="46"/>
    </x:row>
    <x:row r="329" ht="25" customHeight="1">
      <x:c r="A329" s="46" t="str">
        <x:f>IF(COUNTA(B329:L329)&gt;0,"318",IF(ISNUMBER($G$7),IF(AND($G$7&gt;=1,$G$7&lt;=500,$G$7=INT($G$7)),IF(318&lt;=$G$7,"318",""),""),""))</x:f>
      </x:c>
      <x:c r="B329" s="46"/>
      <x:c r="C329" s="46"/>
      <x:c r="D329" s="46"/>
      <x:c r="E329" s="46"/>
      <x:c r="F329" s="46"/>
      <x:c r="G329" s="46"/>
      <x:c r="H329" s="46"/>
      <x:c r="I329" s="46"/>
      <x:c r="J329" s="46"/>
      <x:c r="K329" s="46"/>
      <x:c r="L329" s="46"/>
    </x:row>
    <x:row r="330" ht="25" customHeight="1">
      <x:c r="A330" s="46" t="str">
        <x:f>IF(COUNTA(B330:L330)&gt;0,"319",IF(ISNUMBER($G$7),IF(AND($G$7&gt;=1,$G$7&lt;=500,$G$7=INT($G$7)),IF(319&lt;=$G$7,"319",""),""),""))</x:f>
      </x:c>
      <x:c r="B330" s="46"/>
      <x:c r="C330" s="46"/>
      <x:c r="D330" s="46"/>
      <x:c r="E330" s="46"/>
      <x:c r="F330" s="46"/>
      <x:c r="G330" s="46"/>
      <x:c r="H330" s="46"/>
      <x:c r="I330" s="46"/>
      <x:c r="J330" s="46"/>
      <x:c r="K330" s="46"/>
      <x:c r="L330" s="46"/>
    </x:row>
    <x:row r="331" ht="25" customHeight="1">
      <x:c r="A331" s="46" t="str">
        <x:f>IF(COUNTA(B331:L331)&gt;0,"320",IF(ISNUMBER($G$7),IF(AND($G$7&gt;=1,$G$7&lt;=500,$G$7=INT($G$7)),IF(320&lt;=$G$7,"320",""),""),""))</x:f>
      </x:c>
      <x:c r="B331" s="46"/>
      <x:c r="C331" s="46"/>
      <x:c r="D331" s="46"/>
      <x:c r="E331" s="46"/>
      <x:c r="F331" s="46"/>
      <x:c r="G331" s="46"/>
      <x:c r="H331" s="46"/>
      <x:c r="I331" s="46"/>
      <x:c r="J331" s="46"/>
      <x:c r="K331" s="46"/>
      <x:c r="L331" s="46"/>
    </x:row>
    <x:row r="332" ht="25" customHeight="1">
      <x:c r="A332" s="46" t="str">
        <x:f>IF(COUNTA(B332:L332)&gt;0,"321",IF(ISNUMBER($G$7),IF(AND($G$7&gt;=1,$G$7&lt;=500,$G$7=INT($G$7)),IF(321&lt;=$G$7,"321",""),""),""))</x:f>
      </x:c>
      <x:c r="B332" s="46"/>
      <x:c r="C332" s="46"/>
      <x:c r="D332" s="46"/>
      <x:c r="E332" s="46"/>
      <x:c r="F332" s="46"/>
      <x:c r="G332" s="46"/>
      <x:c r="H332" s="46"/>
      <x:c r="I332" s="46"/>
      <x:c r="J332" s="46"/>
      <x:c r="K332" s="46"/>
      <x:c r="L332" s="46"/>
    </x:row>
    <x:row r="333" ht="25" customHeight="1">
      <x:c r="A333" s="46" t="str">
        <x:f>IF(COUNTA(B333:L333)&gt;0,"322",IF(ISNUMBER($G$7),IF(AND($G$7&gt;=1,$G$7&lt;=500,$G$7=INT($G$7)),IF(322&lt;=$G$7,"322",""),""),""))</x:f>
      </x:c>
      <x:c r="B333" s="46"/>
      <x:c r="C333" s="46"/>
      <x:c r="D333" s="46"/>
      <x:c r="E333" s="46"/>
      <x:c r="F333" s="46"/>
      <x:c r="G333" s="46"/>
      <x:c r="H333" s="46"/>
      <x:c r="I333" s="46"/>
      <x:c r="J333" s="46"/>
      <x:c r="K333" s="46"/>
      <x:c r="L333" s="46"/>
    </x:row>
    <x:row r="334" ht="25" customHeight="1">
      <x:c r="A334" s="46" t="str">
        <x:f>IF(COUNTA(B334:L334)&gt;0,"323",IF(ISNUMBER($G$7),IF(AND($G$7&gt;=1,$G$7&lt;=500,$G$7=INT($G$7)),IF(323&lt;=$G$7,"323",""),""),""))</x:f>
      </x:c>
      <x:c r="B334" s="46"/>
      <x:c r="C334" s="46"/>
      <x:c r="D334" s="46"/>
      <x:c r="E334" s="46"/>
      <x:c r="F334" s="46"/>
      <x:c r="G334" s="46"/>
      <x:c r="H334" s="46"/>
      <x:c r="I334" s="46"/>
      <x:c r="J334" s="46"/>
      <x:c r="K334" s="46"/>
      <x:c r="L334" s="46"/>
    </x:row>
    <x:row r="335" ht="25" customHeight="1">
      <x:c r="A335" s="46" t="str">
        <x:f>IF(COUNTA(B335:L335)&gt;0,"324",IF(ISNUMBER($G$7),IF(AND($G$7&gt;=1,$G$7&lt;=500,$G$7=INT($G$7)),IF(324&lt;=$G$7,"324",""),""),""))</x:f>
      </x:c>
      <x:c r="B335" s="46"/>
      <x:c r="C335" s="46"/>
      <x:c r="D335" s="46"/>
      <x:c r="E335" s="46"/>
      <x:c r="F335" s="46"/>
      <x:c r="G335" s="46"/>
      <x:c r="H335" s="46"/>
      <x:c r="I335" s="46"/>
      <x:c r="J335" s="46"/>
      <x:c r="K335" s="46"/>
      <x:c r="L335" s="46"/>
    </x:row>
    <x:row r="336" ht="25" customHeight="1">
      <x:c r="A336" s="46" t="str">
        <x:f>IF(COUNTA(B336:L336)&gt;0,"325",IF(ISNUMBER($G$7),IF(AND($G$7&gt;=1,$G$7&lt;=500,$G$7=INT($G$7)),IF(325&lt;=$G$7,"325",""),""),""))</x:f>
      </x:c>
      <x:c r="B336" s="46"/>
      <x:c r="C336" s="46"/>
      <x:c r="D336" s="46"/>
      <x:c r="E336" s="46"/>
      <x:c r="F336" s="46"/>
      <x:c r="G336" s="46"/>
      <x:c r="H336" s="46"/>
      <x:c r="I336" s="46"/>
      <x:c r="J336" s="46"/>
      <x:c r="K336" s="46"/>
      <x:c r="L336" s="46"/>
    </x:row>
    <x:row r="337" ht="25" customHeight="1">
      <x:c r="A337" s="46" t="str">
        <x:f>IF(COUNTA(B337:L337)&gt;0,"326",IF(ISNUMBER($G$7),IF(AND($G$7&gt;=1,$G$7&lt;=500,$G$7=INT($G$7)),IF(326&lt;=$G$7,"326",""),""),""))</x:f>
      </x:c>
      <x:c r="B337" s="46"/>
      <x:c r="C337" s="46"/>
      <x:c r="D337" s="46"/>
      <x:c r="E337" s="46"/>
      <x:c r="F337" s="46"/>
      <x:c r="G337" s="46"/>
      <x:c r="H337" s="46"/>
      <x:c r="I337" s="46"/>
      <x:c r="J337" s="46"/>
      <x:c r="K337" s="46"/>
      <x:c r="L337" s="46"/>
    </x:row>
    <x:row r="338" ht="25" customHeight="1">
      <x:c r="A338" s="46" t="str">
        <x:f>IF(COUNTA(B338:L338)&gt;0,"327",IF(ISNUMBER($G$7),IF(AND($G$7&gt;=1,$G$7&lt;=500,$G$7=INT($G$7)),IF(327&lt;=$G$7,"327",""),""),""))</x:f>
      </x:c>
      <x:c r="B338" s="46"/>
      <x:c r="C338" s="46"/>
      <x:c r="D338" s="46"/>
      <x:c r="E338" s="46"/>
      <x:c r="F338" s="46"/>
      <x:c r="G338" s="46"/>
      <x:c r="H338" s="46"/>
      <x:c r="I338" s="46"/>
      <x:c r="J338" s="46"/>
      <x:c r="K338" s="46"/>
      <x:c r="L338" s="46"/>
    </x:row>
    <x:row r="339" ht="25" customHeight="1">
      <x:c r="A339" s="46" t="str">
        <x:f>IF(COUNTA(B339:L339)&gt;0,"328",IF(ISNUMBER($G$7),IF(AND($G$7&gt;=1,$G$7&lt;=500,$G$7=INT($G$7)),IF(328&lt;=$G$7,"328",""),""),""))</x:f>
      </x:c>
      <x:c r="B339" s="46"/>
      <x:c r="C339" s="46"/>
      <x:c r="D339" s="46"/>
      <x:c r="E339" s="46"/>
      <x:c r="F339" s="46"/>
      <x:c r="G339" s="46"/>
      <x:c r="H339" s="46"/>
      <x:c r="I339" s="46"/>
      <x:c r="J339" s="46"/>
      <x:c r="K339" s="46"/>
      <x:c r="L339" s="46"/>
    </x:row>
    <x:row r="340" ht="25" customHeight="1">
      <x:c r="A340" s="46" t="str">
        <x:f>IF(COUNTA(B340:L340)&gt;0,"329",IF(ISNUMBER($G$7),IF(AND($G$7&gt;=1,$G$7&lt;=500,$G$7=INT($G$7)),IF(329&lt;=$G$7,"329",""),""),""))</x:f>
      </x:c>
      <x:c r="B340" s="46"/>
      <x:c r="C340" s="46"/>
      <x:c r="D340" s="46"/>
      <x:c r="E340" s="46"/>
      <x:c r="F340" s="46"/>
      <x:c r="G340" s="46"/>
      <x:c r="H340" s="46"/>
      <x:c r="I340" s="46"/>
      <x:c r="J340" s="46"/>
      <x:c r="K340" s="46"/>
      <x:c r="L340" s="46"/>
    </x:row>
    <x:row r="341" ht="25" customHeight="1">
      <x:c r="A341" s="46" t="str">
        <x:f>IF(COUNTA(B341:L341)&gt;0,"330",IF(ISNUMBER($G$7),IF(AND($G$7&gt;=1,$G$7&lt;=500,$G$7=INT($G$7)),IF(330&lt;=$G$7,"330",""),""),""))</x:f>
      </x:c>
      <x:c r="B341" s="46"/>
      <x:c r="C341" s="46"/>
      <x:c r="D341" s="46"/>
      <x:c r="E341" s="46"/>
      <x:c r="F341" s="46"/>
      <x:c r="G341" s="46"/>
      <x:c r="H341" s="46"/>
      <x:c r="I341" s="46"/>
      <x:c r="J341" s="46"/>
      <x:c r="K341" s="46"/>
      <x:c r="L341" s="46"/>
    </x:row>
    <x:row r="342" ht="25" customHeight="1">
      <x:c r="A342" s="46" t="str">
        <x:f>IF(COUNTA(B342:L342)&gt;0,"331",IF(ISNUMBER($G$7),IF(AND($G$7&gt;=1,$G$7&lt;=500,$G$7=INT($G$7)),IF(331&lt;=$G$7,"331",""),""),""))</x:f>
      </x:c>
      <x:c r="B342" s="46"/>
      <x:c r="C342" s="46"/>
      <x:c r="D342" s="46"/>
      <x:c r="E342" s="46"/>
      <x:c r="F342" s="46"/>
      <x:c r="G342" s="46"/>
      <x:c r="H342" s="46"/>
      <x:c r="I342" s="46"/>
      <x:c r="J342" s="46"/>
      <x:c r="K342" s="46"/>
      <x:c r="L342" s="46"/>
    </x:row>
    <x:row r="343" ht="25" customHeight="1">
      <x:c r="A343" s="46" t="str">
        <x:f>IF(COUNTA(B343:L343)&gt;0,"332",IF(ISNUMBER($G$7),IF(AND($G$7&gt;=1,$G$7&lt;=500,$G$7=INT($G$7)),IF(332&lt;=$G$7,"332",""),""),""))</x:f>
      </x:c>
      <x:c r="B343" s="46"/>
      <x:c r="C343" s="46"/>
      <x:c r="D343" s="46"/>
      <x:c r="E343" s="46"/>
      <x:c r="F343" s="46"/>
      <x:c r="G343" s="46"/>
      <x:c r="H343" s="46"/>
      <x:c r="I343" s="46"/>
      <x:c r="J343" s="46"/>
      <x:c r="K343" s="46"/>
      <x:c r="L343" s="46"/>
    </x:row>
    <x:row r="344" ht="25" customHeight="1">
      <x:c r="A344" s="46" t="str">
        <x:f>IF(COUNTA(B344:L344)&gt;0,"333",IF(ISNUMBER($G$7),IF(AND($G$7&gt;=1,$G$7&lt;=500,$G$7=INT($G$7)),IF(333&lt;=$G$7,"333",""),""),""))</x:f>
      </x:c>
      <x:c r="B344" s="46"/>
      <x:c r="C344" s="46"/>
      <x:c r="D344" s="46"/>
      <x:c r="E344" s="46"/>
      <x:c r="F344" s="46"/>
      <x:c r="G344" s="46"/>
      <x:c r="H344" s="46"/>
      <x:c r="I344" s="46"/>
      <x:c r="J344" s="46"/>
      <x:c r="K344" s="46"/>
      <x:c r="L344" s="46"/>
    </x:row>
    <x:row r="345" ht="25" customHeight="1">
      <x:c r="A345" s="46" t="str">
        <x:f>IF(COUNTA(B345:L345)&gt;0,"334",IF(ISNUMBER($G$7),IF(AND($G$7&gt;=1,$G$7&lt;=500,$G$7=INT($G$7)),IF(334&lt;=$G$7,"334",""),""),""))</x:f>
      </x:c>
      <x:c r="B345" s="46"/>
      <x:c r="C345" s="46"/>
      <x:c r="D345" s="46"/>
      <x:c r="E345" s="46"/>
      <x:c r="F345" s="46"/>
      <x:c r="G345" s="46"/>
      <x:c r="H345" s="46"/>
      <x:c r="I345" s="46"/>
      <x:c r="J345" s="46"/>
      <x:c r="K345" s="46"/>
      <x:c r="L345" s="46"/>
    </x:row>
    <x:row r="346" ht="25" customHeight="1">
      <x:c r="A346" s="46" t="str">
        <x:f>IF(COUNTA(B346:L346)&gt;0,"335",IF(ISNUMBER($G$7),IF(AND($G$7&gt;=1,$G$7&lt;=500,$G$7=INT($G$7)),IF(335&lt;=$G$7,"335",""),""),""))</x:f>
      </x:c>
      <x:c r="B346" s="46"/>
      <x:c r="C346" s="46"/>
      <x:c r="D346" s="46"/>
      <x:c r="E346" s="46"/>
      <x:c r="F346" s="46"/>
      <x:c r="G346" s="46"/>
      <x:c r="H346" s="46"/>
      <x:c r="I346" s="46"/>
      <x:c r="J346" s="46"/>
      <x:c r="K346" s="46"/>
      <x:c r="L346" s="46"/>
    </x:row>
    <x:row r="347" ht="25" customHeight="1">
      <x:c r="A347" s="46" t="str">
        <x:f>IF(COUNTA(B347:L347)&gt;0,"336",IF(ISNUMBER($G$7),IF(AND($G$7&gt;=1,$G$7&lt;=500,$G$7=INT($G$7)),IF(336&lt;=$G$7,"336",""),""),""))</x:f>
      </x:c>
      <x:c r="B347" s="46"/>
      <x:c r="C347" s="46"/>
      <x:c r="D347" s="46"/>
      <x:c r="E347" s="46"/>
      <x:c r="F347" s="46"/>
      <x:c r="G347" s="46"/>
      <x:c r="H347" s="46"/>
      <x:c r="I347" s="46"/>
      <x:c r="J347" s="46"/>
      <x:c r="K347" s="46"/>
      <x:c r="L347" s="46"/>
    </x:row>
    <x:row r="348" ht="25" customHeight="1">
      <x:c r="A348" s="46" t="str">
        <x:f>IF(COUNTA(B348:L348)&gt;0,"337",IF(ISNUMBER($G$7),IF(AND($G$7&gt;=1,$G$7&lt;=500,$G$7=INT($G$7)),IF(337&lt;=$G$7,"337",""),""),""))</x:f>
      </x:c>
      <x:c r="B348" s="46"/>
      <x:c r="C348" s="46"/>
      <x:c r="D348" s="46"/>
      <x:c r="E348" s="46"/>
      <x:c r="F348" s="46"/>
      <x:c r="G348" s="46"/>
      <x:c r="H348" s="46"/>
      <x:c r="I348" s="46"/>
      <x:c r="J348" s="46"/>
      <x:c r="K348" s="46"/>
      <x:c r="L348" s="46"/>
    </x:row>
    <x:row r="349" ht="25" customHeight="1">
      <x:c r="A349" s="46" t="str">
        <x:f>IF(COUNTA(B349:L349)&gt;0,"338",IF(ISNUMBER($G$7),IF(AND($G$7&gt;=1,$G$7&lt;=500,$G$7=INT($G$7)),IF(338&lt;=$G$7,"338",""),""),""))</x:f>
      </x:c>
      <x:c r="B349" s="46"/>
      <x:c r="C349" s="46"/>
      <x:c r="D349" s="46"/>
      <x:c r="E349" s="46"/>
      <x:c r="F349" s="46"/>
      <x:c r="G349" s="46"/>
      <x:c r="H349" s="46"/>
      <x:c r="I349" s="46"/>
      <x:c r="J349" s="46"/>
      <x:c r="K349" s="46"/>
      <x:c r="L349" s="46"/>
    </x:row>
    <x:row r="350" ht="25" customHeight="1">
      <x:c r="A350" s="46" t="str">
        <x:f>IF(COUNTA(B350:L350)&gt;0,"339",IF(ISNUMBER($G$7),IF(AND($G$7&gt;=1,$G$7&lt;=500,$G$7=INT($G$7)),IF(339&lt;=$G$7,"339",""),""),""))</x:f>
      </x:c>
      <x:c r="B350" s="46"/>
      <x:c r="C350" s="46"/>
      <x:c r="D350" s="46"/>
      <x:c r="E350" s="46"/>
      <x:c r="F350" s="46"/>
      <x:c r="G350" s="46"/>
      <x:c r="H350" s="46"/>
      <x:c r="I350" s="46"/>
      <x:c r="J350" s="46"/>
      <x:c r="K350" s="46"/>
      <x:c r="L350" s="46"/>
    </x:row>
    <x:row r="351" ht="25" customHeight="1">
      <x:c r="A351" s="46" t="str">
        <x:f>IF(COUNTA(B351:L351)&gt;0,"340",IF(ISNUMBER($G$7),IF(AND($G$7&gt;=1,$G$7&lt;=500,$G$7=INT($G$7)),IF(340&lt;=$G$7,"340",""),""),""))</x:f>
      </x:c>
      <x:c r="B351" s="46"/>
      <x:c r="C351" s="46"/>
      <x:c r="D351" s="46"/>
      <x:c r="E351" s="46"/>
      <x:c r="F351" s="46"/>
      <x:c r="G351" s="46"/>
      <x:c r="H351" s="46"/>
      <x:c r="I351" s="46"/>
      <x:c r="J351" s="46"/>
      <x:c r="K351" s="46"/>
      <x:c r="L351" s="46"/>
    </x:row>
    <x:row r="352" ht="25" customHeight="1">
      <x:c r="A352" s="46" t="str">
        <x:f>IF(COUNTA(B352:L352)&gt;0,"341",IF(ISNUMBER($G$7),IF(AND($G$7&gt;=1,$G$7&lt;=500,$G$7=INT($G$7)),IF(341&lt;=$G$7,"341",""),""),""))</x:f>
      </x:c>
      <x:c r="B352" s="46"/>
      <x:c r="C352" s="46"/>
      <x:c r="D352" s="46"/>
      <x:c r="E352" s="46"/>
      <x:c r="F352" s="46"/>
      <x:c r="G352" s="46"/>
      <x:c r="H352" s="46"/>
      <x:c r="I352" s="46"/>
      <x:c r="J352" s="46"/>
      <x:c r="K352" s="46"/>
      <x:c r="L352" s="46"/>
    </x:row>
    <x:row r="353" ht="25" customHeight="1">
      <x:c r="A353" s="46" t="str">
        <x:f>IF(COUNTA(B353:L353)&gt;0,"342",IF(ISNUMBER($G$7),IF(AND($G$7&gt;=1,$G$7&lt;=500,$G$7=INT($G$7)),IF(342&lt;=$G$7,"342",""),""),""))</x:f>
      </x:c>
      <x:c r="B353" s="46"/>
      <x:c r="C353" s="46"/>
      <x:c r="D353" s="46"/>
      <x:c r="E353" s="46"/>
      <x:c r="F353" s="46"/>
      <x:c r="G353" s="46"/>
      <x:c r="H353" s="46"/>
      <x:c r="I353" s="46"/>
      <x:c r="J353" s="46"/>
      <x:c r="K353" s="46"/>
      <x:c r="L353" s="46"/>
    </x:row>
    <x:row r="354" ht="25" customHeight="1">
      <x:c r="A354" s="46" t="str">
        <x:f>IF(COUNTA(B354:L354)&gt;0,"343",IF(ISNUMBER($G$7),IF(AND($G$7&gt;=1,$G$7&lt;=500,$G$7=INT($G$7)),IF(343&lt;=$G$7,"343",""),""),""))</x:f>
      </x:c>
      <x:c r="B354" s="46"/>
      <x:c r="C354" s="46"/>
      <x:c r="D354" s="46"/>
      <x:c r="E354" s="46"/>
      <x:c r="F354" s="46"/>
      <x:c r="G354" s="46"/>
      <x:c r="H354" s="46"/>
      <x:c r="I354" s="46"/>
      <x:c r="J354" s="46"/>
      <x:c r="K354" s="46"/>
      <x:c r="L354" s="46"/>
    </x:row>
    <x:row r="355" ht="25" customHeight="1">
      <x:c r="A355" s="46" t="str">
        <x:f>IF(COUNTA(B355:L355)&gt;0,"344",IF(ISNUMBER($G$7),IF(AND($G$7&gt;=1,$G$7&lt;=500,$G$7=INT($G$7)),IF(344&lt;=$G$7,"344",""),""),""))</x:f>
      </x:c>
      <x:c r="B355" s="46"/>
      <x:c r="C355" s="46"/>
      <x:c r="D355" s="46"/>
      <x:c r="E355" s="46"/>
      <x:c r="F355" s="46"/>
      <x:c r="G355" s="46"/>
      <x:c r="H355" s="46"/>
      <x:c r="I355" s="46"/>
      <x:c r="J355" s="46"/>
      <x:c r="K355" s="46"/>
      <x:c r="L355" s="46"/>
    </x:row>
    <x:row r="356" ht="25" customHeight="1">
      <x:c r="A356" s="46" t="str">
        <x:f>IF(COUNTA(B356:L356)&gt;0,"345",IF(ISNUMBER($G$7),IF(AND($G$7&gt;=1,$G$7&lt;=500,$G$7=INT($G$7)),IF(345&lt;=$G$7,"345",""),""),""))</x:f>
      </x:c>
      <x:c r="B356" s="46"/>
      <x:c r="C356" s="46"/>
      <x:c r="D356" s="46"/>
      <x:c r="E356" s="46"/>
      <x:c r="F356" s="46"/>
      <x:c r="G356" s="46"/>
      <x:c r="H356" s="46"/>
      <x:c r="I356" s="46"/>
      <x:c r="J356" s="46"/>
      <x:c r="K356" s="46"/>
      <x:c r="L356" s="46"/>
    </x:row>
    <x:row r="357" ht="25" customHeight="1">
      <x:c r="A357" s="46" t="str">
        <x:f>IF(COUNTA(B357:L357)&gt;0,"346",IF(ISNUMBER($G$7),IF(AND($G$7&gt;=1,$G$7&lt;=500,$G$7=INT($G$7)),IF(346&lt;=$G$7,"346",""),""),""))</x:f>
      </x:c>
      <x:c r="B357" s="46"/>
      <x:c r="C357" s="46"/>
      <x:c r="D357" s="46"/>
      <x:c r="E357" s="46"/>
      <x:c r="F357" s="46"/>
      <x:c r="G357" s="46"/>
      <x:c r="H357" s="46"/>
      <x:c r="I357" s="46"/>
      <x:c r="J357" s="46"/>
      <x:c r="K357" s="46"/>
      <x:c r="L357" s="46"/>
    </x:row>
    <x:row r="358" ht="25" customHeight="1">
      <x:c r="A358" s="46" t="str">
        <x:f>IF(COUNTA(B358:L358)&gt;0,"347",IF(ISNUMBER($G$7),IF(AND($G$7&gt;=1,$G$7&lt;=500,$G$7=INT($G$7)),IF(347&lt;=$G$7,"347",""),""),""))</x:f>
      </x:c>
      <x:c r="B358" s="46"/>
      <x:c r="C358" s="46"/>
      <x:c r="D358" s="46"/>
      <x:c r="E358" s="46"/>
      <x:c r="F358" s="46"/>
      <x:c r="G358" s="46"/>
      <x:c r="H358" s="46"/>
      <x:c r="I358" s="46"/>
      <x:c r="J358" s="46"/>
      <x:c r="K358" s="46"/>
      <x:c r="L358" s="46"/>
    </x:row>
    <x:row r="359" ht="25" customHeight="1">
      <x:c r="A359" s="46" t="str">
        <x:f>IF(COUNTA(B359:L359)&gt;0,"348",IF(ISNUMBER($G$7),IF(AND($G$7&gt;=1,$G$7&lt;=500,$G$7=INT($G$7)),IF(348&lt;=$G$7,"348",""),""),""))</x:f>
      </x:c>
      <x:c r="B359" s="46"/>
      <x:c r="C359" s="46"/>
      <x:c r="D359" s="46"/>
      <x:c r="E359" s="46"/>
      <x:c r="F359" s="46"/>
      <x:c r="G359" s="46"/>
      <x:c r="H359" s="46"/>
      <x:c r="I359" s="46"/>
      <x:c r="J359" s="46"/>
      <x:c r="K359" s="46"/>
      <x:c r="L359" s="46"/>
    </x:row>
    <x:row r="360" ht="25" customHeight="1">
      <x:c r="A360" s="46" t="str">
        <x:f>IF(COUNTA(B360:L360)&gt;0,"349",IF(ISNUMBER($G$7),IF(AND($G$7&gt;=1,$G$7&lt;=500,$G$7=INT($G$7)),IF(349&lt;=$G$7,"349",""),""),""))</x:f>
      </x:c>
      <x:c r="B360" s="46"/>
      <x:c r="C360" s="46"/>
      <x:c r="D360" s="46"/>
      <x:c r="E360" s="46"/>
      <x:c r="F360" s="46"/>
      <x:c r="G360" s="46"/>
      <x:c r="H360" s="46"/>
      <x:c r="I360" s="46"/>
      <x:c r="J360" s="46"/>
      <x:c r="K360" s="46"/>
      <x:c r="L360" s="46"/>
    </x:row>
    <x:row r="361" ht="25" customHeight="1">
      <x:c r="A361" s="46" t="str">
        <x:f>IF(COUNTA(B361:L361)&gt;0,"350",IF(ISNUMBER($G$7),IF(AND($G$7&gt;=1,$G$7&lt;=500,$G$7=INT($G$7)),IF(350&lt;=$G$7,"350",""),""),""))</x:f>
      </x:c>
      <x:c r="B361" s="46"/>
      <x:c r="C361" s="46"/>
      <x:c r="D361" s="46"/>
      <x:c r="E361" s="46"/>
      <x:c r="F361" s="46"/>
      <x:c r="G361" s="46"/>
      <x:c r="H361" s="46"/>
      <x:c r="I361" s="46"/>
      <x:c r="J361" s="46"/>
      <x:c r="K361" s="46"/>
      <x:c r="L361" s="46"/>
    </x:row>
    <x:row r="362" ht="25" customHeight="1">
      <x:c r="A362" s="46" t="str">
        <x:f>IF(COUNTA(B362:L362)&gt;0,"351",IF(ISNUMBER($G$7),IF(AND($G$7&gt;=1,$G$7&lt;=500,$G$7=INT($G$7)),IF(351&lt;=$G$7,"351",""),""),""))</x:f>
      </x:c>
      <x:c r="B362" s="46"/>
      <x:c r="C362" s="46"/>
      <x:c r="D362" s="46"/>
      <x:c r="E362" s="46"/>
      <x:c r="F362" s="46"/>
      <x:c r="G362" s="46"/>
      <x:c r="H362" s="46"/>
      <x:c r="I362" s="46"/>
      <x:c r="J362" s="46"/>
      <x:c r="K362" s="46"/>
      <x:c r="L362" s="46"/>
    </x:row>
    <x:row r="363" ht="25" customHeight="1">
      <x:c r="A363" s="46" t="str">
        <x:f>IF(COUNTA(B363:L363)&gt;0,"352",IF(ISNUMBER($G$7),IF(AND($G$7&gt;=1,$G$7&lt;=500,$G$7=INT($G$7)),IF(352&lt;=$G$7,"352",""),""),""))</x:f>
      </x:c>
      <x:c r="B363" s="46"/>
      <x:c r="C363" s="46"/>
      <x:c r="D363" s="46"/>
      <x:c r="E363" s="46"/>
      <x:c r="F363" s="46"/>
      <x:c r="G363" s="46"/>
      <x:c r="H363" s="46"/>
      <x:c r="I363" s="46"/>
      <x:c r="J363" s="46"/>
      <x:c r="K363" s="46"/>
      <x:c r="L363" s="46"/>
    </x:row>
    <x:row r="364" ht="25" customHeight="1">
      <x:c r="A364" s="46" t="str">
        <x:f>IF(COUNTA(B364:L364)&gt;0,"353",IF(ISNUMBER($G$7),IF(AND($G$7&gt;=1,$G$7&lt;=500,$G$7=INT($G$7)),IF(353&lt;=$G$7,"353",""),""),""))</x:f>
      </x:c>
      <x:c r="B364" s="46"/>
      <x:c r="C364" s="46"/>
      <x:c r="D364" s="46"/>
      <x:c r="E364" s="46"/>
      <x:c r="F364" s="46"/>
      <x:c r="G364" s="46"/>
      <x:c r="H364" s="46"/>
      <x:c r="I364" s="46"/>
      <x:c r="J364" s="46"/>
      <x:c r="K364" s="46"/>
      <x:c r="L364" s="46"/>
    </x:row>
    <x:row r="365" ht="25" customHeight="1">
      <x:c r="A365" s="46" t="str">
        <x:f>IF(COUNTA(B365:L365)&gt;0,"354",IF(ISNUMBER($G$7),IF(AND($G$7&gt;=1,$G$7&lt;=500,$G$7=INT($G$7)),IF(354&lt;=$G$7,"354",""),""),""))</x:f>
      </x:c>
      <x:c r="B365" s="46"/>
      <x:c r="C365" s="46"/>
      <x:c r="D365" s="46"/>
      <x:c r="E365" s="46"/>
      <x:c r="F365" s="46"/>
      <x:c r="G365" s="46"/>
      <x:c r="H365" s="46"/>
      <x:c r="I365" s="46"/>
      <x:c r="J365" s="46"/>
      <x:c r="K365" s="46"/>
      <x:c r="L365" s="46"/>
    </x:row>
    <x:row r="366" ht="25" customHeight="1">
      <x:c r="A366" s="46" t="str">
        <x:f>IF(COUNTA(B366:L366)&gt;0,"355",IF(ISNUMBER($G$7),IF(AND($G$7&gt;=1,$G$7&lt;=500,$G$7=INT($G$7)),IF(355&lt;=$G$7,"355",""),""),""))</x:f>
      </x:c>
      <x:c r="B366" s="46"/>
      <x:c r="C366" s="46"/>
      <x:c r="D366" s="46"/>
      <x:c r="E366" s="46"/>
      <x:c r="F366" s="46"/>
      <x:c r="G366" s="46"/>
      <x:c r="H366" s="46"/>
      <x:c r="I366" s="46"/>
      <x:c r="J366" s="46"/>
      <x:c r="K366" s="46"/>
      <x:c r="L366" s="46"/>
    </x:row>
    <x:row r="367" ht="25" customHeight="1">
      <x:c r="A367" s="46" t="str">
        <x:f>IF(COUNTA(B367:L367)&gt;0,"356",IF(ISNUMBER($G$7),IF(AND($G$7&gt;=1,$G$7&lt;=500,$G$7=INT($G$7)),IF(356&lt;=$G$7,"356",""),""),""))</x:f>
      </x:c>
      <x:c r="B367" s="46"/>
      <x:c r="C367" s="46"/>
      <x:c r="D367" s="46"/>
      <x:c r="E367" s="46"/>
      <x:c r="F367" s="46"/>
      <x:c r="G367" s="46"/>
      <x:c r="H367" s="46"/>
      <x:c r="I367" s="46"/>
      <x:c r="J367" s="46"/>
      <x:c r="K367" s="46"/>
      <x:c r="L367" s="46"/>
    </x:row>
    <x:row r="368" ht="25" customHeight="1">
      <x:c r="A368" s="46" t="str">
        <x:f>IF(COUNTA(B368:L368)&gt;0,"357",IF(ISNUMBER($G$7),IF(AND($G$7&gt;=1,$G$7&lt;=500,$G$7=INT($G$7)),IF(357&lt;=$G$7,"357",""),""),""))</x:f>
      </x:c>
      <x:c r="B368" s="46"/>
      <x:c r="C368" s="46"/>
      <x:c r="D368" s="46"/>
      <x:c r="E368" s="46"/>
      <x:c r="F368" s="46"/>
      <x:c r="G368" s="46"/>
      <x:c r="H368" s="46"/>
      <x:c r="I368" s="46"/>
      <x:c r="J368" s="46"/>
      <x:c r="K368" s="46"/>
      <x:c r="L368" s="46"/>
    </x:row>
    <x:row r="369" ht="25" customHeight="1">
      <x:c r="A369" s="46" t="str">
        <x:f>IF(COUNTA(B369:L369)&gt;0,"358",IF(ISNUMBER($G$7),IF(AND($G$7&gt;=1,$G$7&lt;=500,$G$7=INT($G$7)),IF(358&lt;=$G$7,"358",""),""),""))</x:f>
      </x:c>
      <x:c r="B369" s="46"/>
      <x:c r="C369" s="46"/>
      <x:c r="D369" s="46"/>
      <x:c r="E369" s="46"/>
      <x:c r="F369" s="46"/>
      <x:c r="G369" s="46"/>
      <x:c r="H369" s="46"/>
      <x:c r="I369" s="46"/>
      <x:c r="J369" s="46"/>
      <x:c r="K369" s="46"/>
      <x:c r="L369" s="46"/>
    </x:row>
    <x:row r="370" ht="25" customHeight="1">
      <x:c r="A370" s="46" t="str">
        <x:f>IF(COUNTA(B370:L370)&gt;0,"359",IF(ISNUMBER($G$7),IF(AND($G$7&gt;=1,$G$7&lt;=500,$G$7=INT($G$7)),IF(359&lt;=$G$7,"359",""),""),""))</x:f>
      </x:c>
      <x:c r="B370" s="46"/>
      <x:c r="C370" s="46"/>
      <x:c r="D370" s="46"/>
      <x:c r="E370" s="46"/>
      <x:c r="F370" s="46"/>
      <x:c r="G370" s="46"/>
      <x:c r="H370" s="46"/>
      <x:c r="I370" s="46"/>
      <x:c r="J370" s="46"/>
      <x:c r="K370" s="46"/>
      <x:c r="L370" s="46"/>
    </x:row>
    <x:row r="371" ht="25" customHeight="1">
      <x:c r="A371" s="46" t="str">
        <x:f>IF(COUNTA(B371:L371)&gt;0,"360",IF(ISNUMBER($G$7),IF(AND($G$7&gt;=1,$G$7&lt;=500,$G$7=INT($G$7)),IF(360&lt;=$G$7,"360",""),""),""))</x:f>
      </x:c>
      <x:c r="B371" s="46"/>
      <x:c r="C371" s="46"/>
      <x:c r="D371" s="46"/>
      <x:c r="E371" s="46"/>
      <x:c r="F371" s="46"/>
      <x:c r="G371" s="46"/>
      <x:c r="H371" s="46"/>
      <x:c r="I371" s="46"/>
      <x:c r="J371" s="46"/>
      <x:c r="K371" s="46"/>
      <x:c r="L371" s="46"/>
    </x:row>
    <x:row r="372" ht="25" customHeight="1">
      <x:c r="A372" s="46" t="str">
        <x:f>IF(COUNTA(B372:L372)&gt;0,"361",IF(ISNUMBER($G$7),IF(AND($G$7&gt;=1,$G$7&lt;=500,$G$7=INT($G$7)),IF(361&lt;=$G$7,"361",""),""),""))</x:f>
      </x:c>
      <x:c r="B372" s="46"/>
      <x:c r="C372" s="46"/>
      <x:c r="D372" s="46"/>
      <x:c r="E372" s="46"/>
      <x:c r="F372" s="46"/>
      <x:c r="G372" s="46"/>
      <x:c r="H372" s="46"/>
      <x:c r="I372" s="46"/>
      <x:c r="J372" s="46"/>
      <x:c r="K372" s="46"/>
      <x:c r="L372" s="46"/>
    </x:row>
    <x:row r="373" ht="25" customHeight="1">
      <x:c r="A373" s="46" t="str">
        <x:f>IF(COUNTA(B373:L373)&gt;0,"362",IF(ISNUMBER($G$7),IF(AND($G$7&gt;=1,$G$7&lt;=500,$G$7=INT($G$7)),IF(362&lt;=$G$7,"362",""),""),""))</x:f>
      </x:c>
      <x:c r="B373" s="46"/>
      <x:c r="C373" s="46"/>
      <x:c r="D373" s="46"/>
      <x:c r="E373" s="46"/>
      <x:c r="F373" s="46"/>
      <x:c r="G373" s="46"/>
      <x:c r="H373" s="46"/>
      <x:c r="I373" s="46"/>
      <x:c r="J373" s="46"/>
      <x:c r="K373" s="46"/>
      <x:c r="L373" s="46"/>
    </x:row>
    <x:row r="374" ht="25" customHeight="1">
      <x:c r="A374" s="46" t="str">
        <x:f>IF(COUNTA(B374:L374)&gt;0,"363",IF(ISNUMBER($G$7),IF(AND($G$7&gt;=1,$G$7&lt;=500,$G$7=INT($G$7)),IF(363&lt;=$G$7,"363",""),""),""))</x:f>
      </x:c>
      <x:c r="B374" s="46"/>
      <x:c r="C374" s="46"/>
      <x:c r="D374" s="46"/>
      <x:c r="E374" s="46"/>
      <x:c r="F374" s="46"/>
      <x:c r="G374" s="46"/>
      <x:c r="H374" s="46"/>
      <x:c r="I374" s="46"/>
      <x:c r="J374" s="46"/>
      <x:c r="K374" s="46"/>
      <x:c r="L374" s="46"/>
    </x:row>
    <x:row r="375" ht="25" customHeight="1">
      <x:c r="A375" s="46" t="str">
        <x:f>IF(COUNTA(B375:L375)&gt;0,"364",IF(ISNUMBER($G$7),IF(AND($G$7&gt;=1,$G$7&lt;=500,$G$7=INT($G$7)),IF(364&lt;=$G$7,"364",""),""),""))</x:f>
      </x:c>
      <x:c r="B375" s="46"/>
      <x:c r="C375" s="46"/>
      <x:c r="D375" s="46"/>
      <x:c r="E375" s="46"/>
      <x:c r="F375" s="46"/>
      <x:c r="G375" s="46"/>
      <x:c r="H375" s="46"/>
      <x:c r="I375" s="46"/>
      <x:c r="J375" s="46"/>
      <x:c r="K375" s="46"/>
      <x:c r="L375" s="46"/>
    </x:row>
    <x:row r="376" ht="25" customHeight="1">
      <x:c r="A376" s="46" t="str">
        <x:f>IF(COUNTA(B376:L376)&gt;0,"365",IF(ISNUMBER($G$7),IF(AND($G$7&gt;=1,$G$7&lt;=500,$G$7=INT($G$7)),IF(365&lt;=$G$7,"365",""),""),""))</x:f>
      </x:c>
      <x:c r="B376" s="46"/>
      <x:c r="C376" s="46"/>
      <x:c r="D376" s="46"/>
      <x:c r="E376" s="46"/>
      <x:c r="F376" s="46"/>
      <x:c r="G376" s="46"/>
      <x:c r="H376" s="46"/>
      <x:c r="I376" s="46"/>
      <x:c r="J376" s="46"/>
      <x:c r="K376" s="46"/>
      <x:c r="L376" s="46"/>
    </x:row>
    <x:row r="377" ht="25" customHeight="1">
      <x:c r="A377" s="46" t="str">
        <x:f>IF(COUNTA(B377:L377)&gt;0,"366",IF(ISNUMBER($G$7),IF(AND($G$7&gt;=1,$G$7&lt;=500,$G$7=INT($G$7)),IF(366&lt;=$G$7,"366",""),""),""))</x:f>
      </x:c>
      <x:c r="B377" s="46"/>
      <x:c r="C377" s="46"/>
      <x:c r="D377" s="46"/>
      <x:c r="E377" s="46"/>
      <x:c r="F377" s="46"/>
      <x:c r="G377" s="46"/>
      <x:c r="H377" s="46"/>
      <x:c r="I377" s="46"/>
      <x:c r="J377" s="46"/>
      <x:c r="K377" s="46"/>
      <x:c r="L377" s="46"/>
    </x:row>
    <x:row r="378" ht="25" customHeight="1">
      <x:c r="A378" s="46" t="str">
        <x:f>IF(COUNTA(B378:L378)&gt;0,"367",IF(ISNUMBER($G$7),IF(AND($G$7&gt;=1,$G$7&lt;=500,$G$7=INT($G$7)),IF(367&lt;=$G$7,"367",""),""),""))</x:f>
      </x:c>
      <x:c r="B378" s="46"/>
      <x:c r="C378" s="46"/>
      <x:c r="D378" s="46"/>
      <x:c r="E378" s="46"/>
      <x:c r="F378" s="46"/>
      <x:c r="G378" s="46"/>
      <x:c r="H378" s="46"/>
      <x:c r="I378" s="46"/>
      <x:c r="J378" s="46"/>
      <x:c r="K378" s="46"/>
      <x:c r="L378" s="46"/>
    </x:row>
    <x:row r="379" ht="25" customHeight="1">
      <x:c r="A379" s="46" t="str">
        <x:f>IF(COUNTA(B379:L379)&gt;0,"368",IF(ISNUMBER($G$7),IF(AND($G$7&gt;=1,$G$7&lt;=500,$G$7=INT($G$7)),IF(368&lt;=$G$7,"368",""),""),""))</x:f>
      </x:c>
      <x:c r="B379" s="46"/>
      <x:c r="C379" s="46"/>
      <x:c r="D379" s="46"/>
      <x:c r="E379" s="46"/>
      <x:c r="F379" s="46"/>
      <x:c r="G379" s="46"/>
      <x:c r="H379" s="46"/>
      <x:c r="I379" s="46"/>
      <x:c r="J379" s="46"/>
      <x:c r="K379" s="46"/>
      <x:c r="L379" s="46"/>
    </x:row>
    <x:row r="380" ht="25" customHeight="1">
      <x:c r="A380" s="46" t="str">
        <x:f>IF(COUNTA(B380:L380)&gt;0,"369",IF(ISNUMBER($G$7),IF(AND($G$7&gt;=1,$G$7&lt;=500,$G$7=INT($G$7)),IF(369&lt;=$G$7,"369",""),""),""))</x:f>
      </x:c>
      <x:c r="B380" s="46"/>
      <x:c r="C380" s="46"/>
      <x:c r="D380" s="46"/>
      <x:c r="E380" s="46"/>
      <x:c r="F380" s="46"/>
      <x:c r="G380" s="46"/>
      <x:c r="H380" s="46"/>
      <x:c r="I380" s="46"/>
      <x:c r="J380" s="46"/>
      <x:c r="K380" s="46"/>
      <x:c r="L380" s="46"/>
    </x:row>
    <x:row r="381" ht="25" customHeight="1">
      <x:c r="A381" s="46" t="str">
        <x:f>IF(COUNTA(B381:L381)&gt;0,"370",IF(ISNUMBER($G$7),IF(AND($G$7&gt;=1,$G$7&lt;=500,$G$7=INT($G$7)),IF(370&lt;=$G$7,"370",""),""),""))</x:f>
      </x:c>
      <x:c r="B381" s="46"/>
      <x:c r="C381" s="46"/>
      <x:c r="D381" s="46"/>
      <x:c r="E381" s="46"/>
      <x:c r="F381" s="46"/>
      <x:c r="G381" s="46"/>
      <x:c r="H381" s="46"/>
      <x:c r="I381" s="46"/>
      <x:c r="J381" s="46"/>
      <x:c r="K381" s="46"/>
      <x:c r="L381" s="46"/>
    </x:row>
    <x:row r="382" ht="25" customHeight="1">
      <x:c r="A382" s="46" t="str">
        <x:f>IF(COUNTA(B382:L382)&gt;0,"371",IF(ISNUMBER($G$7),IF(AND($G$7&gt;=1,$G$7&lt;=500,$G$7=INT($G$7)),IF(371&lt;=$G$7,"371",""),""),""))</x:f>
      </x:c>
      <x:c r="B382" s="46"/>
      <x:c r="C382" s="46"/>
      <x:c r="D382" s="46"/>
      <x:c r="E382" s="46"/>
      <x:c r="F382" s="46"/>
      <x:c r="G382" s="46"/>
      <x:c r="H382" s="46"/>
      <x:c r="I382" s="46"/>
      <x:c r="J382" s="46"/>
      <x:c r="K382" s="46"/>
      <x:c r="L382" s="46"/>
    </x:row>
    <x:row r="383" ht="25" customHeight="1">
      <x:c r="A383" s="46" t="str">
        <x:f>IF(COUNTA(B383:L383)&gt;0,"372",IF(ISNUMBER($G$7),IF(AND($G$7&gt;=1,$G$7&lt;=500,$G$7=INT($G$7)),IF(372&lt;=$G$7,"372",""),""),""))</x:f>
      </x:c>
      <x:c r="B383" s="46"/>
      <x:c r="C383" s="46"/>
      <x:c r="D383" s="46"/>
      <x:c r="E383" s="46"/>
      <x:c r="F383" s="46"/>
      <x:c r="G383" s="46"/>
      <x:c r="H383" s="46"/>
      <x:c r="I383" s="46"/>
      <x:c r="J383" s="46"/>
      <x:c r="K383" s="46"/>
      <x:c r="L383" s="46"/>
    </x:row>
    <x:row r="384" ht="25" customHeight="1">
      <x:c r="A384" s="46" t="str">
        <x:f>IF(COUNTA(B384:L384)&gt;0,"373",IF(ISNUMBER($G$7),IF(AND($G$7&gt;=1,$G$7&lt;=500,$G$7=INT($G$7)),IF(373&lt;=$G$7,"373",""),""),""))</x:f>
      </x:c>
      <x:c r="B384" s="46"/>
      <x:c r="C384" s="46"/>
      <x:c r="D384" s="46"/>
      <x:c r="E384" s="46"/>
      <x:c r="F384" s="46"/>
      <x:c r="G384" s="46"/>
      <x:c r="H384" s="46"/>
      <x:c r="I384" s="46"/>
      <x:c r="J384" s="46"/>
      <x:c r="K384" s="46"/>
      <x:c r="L384" s="46"/>
    </x:row>
    <x:row r="385" ht="25" customHeight="1">
      <x:c r="A385" s="46" t="str">
        <x:f>IF(COUNTA(B385:L385)&gt;0,"374",IF(ISNUMBER($G$7),IF(AND($G$7&gt;=1,$G$7&lt;=500,$G$7=INT($G$7)),IF(374&lt;=$G$7,"374",""),""),""))</x:f>
      </x:c>
      <x:c r="B385" s="46"/>
      <x:c r="C385" s="46"/>
      <x:c r="D385" s="46"/>
      <x:c r="E385" s="46"/>
      <x:c r="F385" s="46"/>
      <x:c r="G385" s="46"/>
      <x:c r="H385" s="46"/>
      <x:c r="I385" s="46"/>
      <x:c r="J385" s="46"/>
      <x:c r="K385" s="46"/>
      <x:c r="L385" s="46"/>
    </x:row>
    <x:row r="386" ht="25" customHeight="1">
      <x:c r="A386" s="46" t="str">
        <x:f>IF(COUNTA(B386:L386)&gt;0,"375",IF(ISNUMBER($G$7),IF(AND($G$7&gt;=1,$G$7&lt;=500,$G$7=INT($G$7)),IF(375&lt;=$G$7,"375",""),""),""))</x:f>
      </x:c>
      <x:c r="B386" s="46"/>
      <x:c r="C386" s="46"/>
      <x:c r="D386" s="46"/>
      <x:c r="E386" s="46"/>
      <x:c r="F386" s="46"/>
      <x:c r="G386" s="46"/>
      <x:c r="H386" s="46"/>
      <x:c r="I386" s="46"/>
      <x:c r="J386" s="46"/>
      <x:c r="K386" s="46"/>
      <x:c r="L386" s="46"/>
    </x:row>
    <x:row r="387" ht="25" customHeight="1">
      <x:c r="A387" s="46" t="str">
        <x:f>IF(COUNTA(B387:L387)&gt;0,"376",IF(ISNUMBER($G$7),IF(AND($G$7&gt;=1,$G$7&lt;=500,$G$7=INT($G$7)),IF(376&lt;=$G$7,"376",""),""),""))</x:f>
      </x:c>
      <x:c r="B387" s="46"/>
      <x:c r="C387" s="46"/>
      <x:c r="D387" s="46"/>
      <x:c r="E387" s="46"/>
      <x:c r="F387" s="46"/>
      <x:c r="G387" s="46"/>
      <x:c r="H387" s="46"/>
      <x:c r="I387" s="46"/>
      <x:c r="J387" s="46"/>
      <x:c r="K387" s="46"/>
      <x:c r="L387" s="46"/>
    </x:row>
    <x:row r="388" ht="25" customHeight="1">
      <x:c r="A388" s="46" t="str">
        <x:f>IF(COUNTA(B388:L388)&gt;0,"377",IF(ISNUMBER($G$7),IF(AND($G$7&gt;=1,$G$7&lt;=500,$G$7=INT($G$7)),IF(377&lt;=$G$7,"377",""),""),""))</x:f>
      </x:c>
      <x:c r="B388" s="46"/>
      <x:c r="C388" s="46"/>
      <x:c r="D388" s="46"/>
      <x:c r="E388" s="46"/>
      <x:c r="F388" s="46"/>
      <x:c r="G388" s="46"/>
      <x:c r="H388" s="46"/>
      <x:c r="I388" s="46"/>
      <x:c r="J388" s="46"/>
      <x:c r="K388" s="46"/>
      <x:c r="L388" s="46"/>
    </x:row>
    <x:row r="389" ht="25" customHeight="1">
      <x:c r="A389" s="46" t="str">
        <x:f>IF(COUNTA(B389:L389)&gt;0,"378",IF(ISNUMBER($G$7),IF(AND($G$7&gt;=1,$G$7&lt;=500,$G$7=INT($G$7)),IF(378&lt;=$G$7,"378",""),""),""))</x:f>
      </x:c>
      <x:c r="B389" s="46"/>
      <x:c r="C389" s="46"/>
      <x:c r="D389" s="46"/>
      <x:c r="E389" s="46"/>
      <x:c r="F389" s="46"/>
      <x:c r="G389" s="46"/>
      <x:c r="H389" s="46"/>
      <x:c r="I389" s="46"/>
      <x:c r="J389" s="46"/>
      <x:c r="K389" s="46"/>
      <x:c r="L389" s="46"/>
    </x:row>
    <x:row r="390" ht="25" customHeight="1">
      <x:c r="A390" s="46" t="str">
        <x:f>IF(COUNTA(B390:L390)&gt;0,"379",IF(ISNUMBER($G$7),IF(AND($G$7&gt;=1,$G$7&lt;=500,$G$7=INT($G$7)),IF(379&lt;=$G$7,"379",""),""),""))</x:f>
      </x:c>
      <x:c r="B390" s="46"/>
      <x:c r="C390" s="46"/>
      <x:c r="D390" s="46"/>
      <x:c r="E390" s="46"/>
      <x:c r="F390" s="46"/>
      <x:c r="G390" s="46"/>
      <x:c r="H390" s="46"/>
      <x:c r="I390" s="46"/>
      <x:c r="J390" s="46"/>
      <x:c r="K390" s="46"/>
      <x:c r="L390" s="46"/>
    </x:row>
    <x:row r="391" ht="25" customHeight="1">
      <x:c r="A391" s="46" t="str">
        <x:f>IF(COUNTA(B391:L391)&gt;0,"380",IF(ISNUMBER($G$7),IF(AND($G$7&gt;=1,$G$7&lt;=500,$G$7=INT($G$7)),IF(380&lt;=$G$7,"380",""),""),""))</x:f>
      </x:c>
      <x:c r="B391" s="46"/>
      <x:c r="C391" s="46"/>
      <x:c r="D391" s="46"/>
      <x:c r="E391" s="46"/>
      <x:c r="F391" s="46"/>
      <x:c r="G391" s="46"/>
      <x:c r="H391" s="46"/>
      <x:c r="I391" s="46"/>
      <x:c r="J391" s="46"/>
      <x:c r="K391" s="46"/>
      <x:c r="L391" s="46"/>
    </x:row>
    <x:row r="392" ht="25" customHeight="1">
      <x:c r="A392" s="46" t="str">
        <x:f>IF(COUNTA(B392:L392)&gt;0,"381",IF(ISNUMBER($G$7),IF(AND($G$7&gt;=1,$G$7&lt;=500,$G$7=INT($G$7)),IF(381&lt;=$G$7,"381",""),""),""))</x:f>
      </x:c>
      <x:c r="B392" s="46"/>
      <x:c r="C392" s="46"/>
      <x:c r="D392" s="46"/>
      <x:c r="E392" s="46"/>
      <x:c r="F392" s="46"/>
      <x:c r="G392" s="46"/>
      <x:c r="H392" s="46"/>
      <x:c r="I392" s="46"/>
      <x:c r="J392" s="46"/>
      <x:c r="K392" s="46"/>
      <x:c r="L392" s="46"/>
    </x:row>
    <x:row r="393" ht="25" customHeight="1">
      <x:c r="A393" s="46" t="str">
        <x:f>IF(COUNTA(B393:L393)&gt;0,"382",IF(ISNUMBER($G$7),IF(AND($G$7&gt;=1,$G$7&lt;=500,$G$7=INT($G$7)),IF(382&lt;=$G$7,"382",""),""),""))</x:f>
      </x:c>
      <x:c r="B393" s="46"/>
      <x:c r="C393" s="46"/>
      <x:c r="D393" s="46"/>
      <x:c r="E393" s="46"/>
      <x:c r="F393" s="46"/>
      <x:c r="G393" s="46"/>
      <x:c r="H393" s="46"/>
      <x:c r="I393" s="46"/>
      <x:c r="J393" s="46"/>
      <x:c r="K393" s="46"/>
      <x:c r="L393" s="46"/>
    </x:row>
    <x:row r="394" ht="25" customHeight="1">
      <x:c r="A394" s="46" t="str">
        <x:f>IF(COUNTA(B394:L394)&gt;0,"383",IF(ISNUMBER($G$7),IF(AND($G$7&gt;=1,$G$7&lt;=500,$G$7=INT($G$7)),IF(383&lt;=$G$7,"383",""),""),""))</x:f>
      </x:c>
      <x:c r="B394" s="46"/>
      <x:c r="C394" s="46"/>
      <x:c r="D394" s="46"/>
      <x:c r="E394" s="46"/>
      <x:c r="F394" s="46"/>
      <x:c r="G394" s="46"/>
      <x:c r="H394" s="46"/>
      <x:c r="I394" s="46"/>
      <x:c r="J394" s="46"/>
      <x:c r="K394" s="46"/>
      <x:c r="L394" s="46"/>
    </x:row>
    <x:row r="395" ht="25" customHeight="1">
      <x:c r="A395" s="46" t="str">
        <x:f>IF(COUNTA(B395:L395)&gt;0,"384",IF(ISNUMBER($G$7),IF(AND($G$7&gt;=1,$G$7&lt;=500,$G$7=INT($G$7)),IF(384&lt;=$G$7,"384",""),""),""))</x:f>
      </x:c>
      <x:c r="B395" s="46"/>
      <x:c r="C395" s="46"/>
      <x:c r="D395" s="46"/>
      <x:c r="E395" s="46"/>
      <x:c r="F395" s="46"/>
      <x:c r="G395" s="46"/>
      <x:c r="H395" s="46"/>
      <x:c r="I395" s="46"/>
      <x:c r="J395" s="46"/>
      <x:c r="K395" s="46"/>
      <x:c r="L395" s="46"/>
    </x:row>
    <x:row r="396" ht="25" customHeight="1">
      <x:c r="A396" s="46" t="str">
        <x:f>IF(COUNTA(B396:L396)&gt;0,"385",IF(ISNUMBER($G$7),IF(AND($G$7&gt;=1,$G$7&lt;=500,$G$7=INT($G$7)),IF(385&lt;=$G$7,"385",""),""),""))</x:f>
      </x:c>
      <x:c r="B396" s="46"/>
      <x:c r="C396" s="46"/>
      <x:c r="D396" s="46"/>
      <x:c r="E396" s="46"/>
      <x:c r="F396" s="46"/>
      <x:c r="G396" s="46"/>
      <x:c r="H396" s="46"/>
      <x:c r="I396" s="46"/>
      <x:c r="J396" s="46"/>
      <x:c r="K396" s="46"/>
      <x:c r="L396" s="46"/>
    </x:row>
    <x:row r="397" ht="25" customHeight="1">
      <x:c r="A397" s="46" t="str">
        <x:f>IF(COUNTA(B397:L397)&gt;0,"386",IF(ISNUMBER($G$7),IF(AND($G$7&gt;=1,$G$7&lt;=500,$G$7=INT($G$7)),IF(386&lt;=$G$7,"386",""),""),""))</x:f>
      </x:c>
      <x:c r="B397" s="46"/>
      <x:c r="C397" s="46"/>
      <x:c r="D397" s="46"/>
      <x:c r="E397" s="46"/>
      <x:c r="F397" s="46"/>
      <x:c r="G397" s="46"/>
      <x:c r="H397" s="46"/>
      <x:c r="I397" s="46"/>
      <x:c r="J397" s="46"/>
      <x:c r="K397" s="46"/>
      <x:c r="L397" s="46"/>
    </x:row>
    <x:row r="398" ht="25" customHeight="1">
      <x:c r="A398" s="46" t="str">
        <x:f>IF(COUNTA(B398:L398)&gt;0,"387",IF(ISNUMBER($G$7),IF(AND($G$7&gt;=1,$G$7&lt;=500,$G$7=INT($G$7)),IF(387&lt;=$G$7,"387",""),""),""))</x:f>
      </x:c>
      <x:c r="B398" s="46"/>
      <x:c r="C398" s="46"/>
      <x:c r="D398" s="46"/>
      <x:c r="E398" s="46"/>
      <x:c r="F398" s="46"/>
      <x:c r="G398" s="46"/>
      <x:c r="H398" s="46"/>
      <x:c r="I398" s="46"/>
      <x:c r="J398" s="46"/>
      <x:c r="K398" s="46"/>
      <x:c r="L398" s="46"/>
    </x:row>
    <x:row r="399" ht="25" customHeight="1">
      <x:c r="A399" s="46" t="str">
        <x:f>IF(COUNTA(B399:L399)&gt;0,"388",IF(ISNUMBER($G$7),IF(AND($G$7&gt;=1,$G$7&lt;=500,$G$7=INT($G$7)),IF(388&lt;=$G$7,"388",""),""),""))</x:f>
      </x:c>
      <x:c r="B399" s="46"/>
      <x:c r="C399" s="46"/>
      <x:c r="D399" s="46"/>
      <x:c r="E399" s="46"/>
      <x:c r="F399" s="46"/>
      <x:c r="G399" s="46"/>
      <x:c r="H399" s="46"/>
      <x:c r="I399" s="46"/>
      <x:c r="J399" s="46"/>
      <x:c r="K399" s="46"/>
      <x:c r="L399" s="46"/>
    </x:row>
    <x:row r="400" ht="25" customHeight="1">
      <x:c r="A400" s="46" t="str">
        <x:f>IF(COUNTA(B400:L400)&gt;0,"389",IF(ISNUMBER($G$7),IF(AND($G$7&gt;=1,$G$7&lt;=500,$G$7=INT($G$7)),IF(389&lt;=$G$7,"389",""),""),""))</x:f>
      </x:c>
      <x:c r="B400" s="46"/>
      <x:c r="C400" s="46"/>
      <x:c r="D400" s="46"/>
      <x:c r="E400" s="46"/>
      <x:c r="F400" s="46"/>
      <x:c r="G400" s="46"/>
      <x:c r="H400" s="46"/>
      <x:c r="I400" s="46"/>
      <x:c r="J400" s="46"/>
      <x:c r="K400" s="46"/>
      <x:c r="L400" s="46"/>
    </x:row>
    <x:row r="401" ht="25" customHeight="1">
      <x:c r="A401" s="46" t="str">
        <x:f>IF(COUNTA(B401:L401)&gt;0,"390",IF(ISNUMBER($G$7),IF(AND($G$7&gt;=1,$G$7&lt;=500,$G$7=INT($G$7)),IF(390&lt;=$G$7,"390",""),""),""))</x:f>
      </x:c>
      <x:c r="B401" s="46"/>
      <x:c r="C401" s="46"/>
      <x:c r="D401" s="46"/>
      <x:c r="E401" s="46"/>
      <x:c r="F401" s="46"/>
      <x:c r="G401" s="46"/>
      <x:c r="H401" s="46"/>
      <x:c r="I401" s="46"/>
      <x:c r="J401" s="46"/>
      <x:c r="K401" s="46"/>
      <x:c r="L401" s="46"/>
    </x:row>
    <x:row r="402" ht="25" customHeight="1">
      <x:c r="A402" s="46" t="str">
        <x:f>IF(COUNTA(B402:L402)&gt;0,"391",IF(ISNUMBER($G$7),IF(AND($G$7&gt;=1,$G$7&lt;=500,$G$7=INT($G$7)),IF(391&lt;=$G$7,"391",""),""),""))</x:f>
      </x:c>
      <x:c r="B402" s="46"/>
      <x:c r="C402" s="46"/>
      <x:c r="D402" s="46"/>
      <x:c r="E402" s="46"/>
      <x:c r="F402" s="46"/>
      <x:c r="G402" s="46"/>
      <x:c r="H402" s="46"/>
      <x:c r="I402" s="46"/>
      <x:c r="J402" s="46"/>
      <x:c r="K402" s="46"/>
      <x:c r="L402" s="46"/>
    </x:row>
    <x:row r="403" ht="25" customHeight="1">
      <x:c r="A403" s="46" t="str">
        <x:f>IF(COUNTA(B403:L403)&gt;0,"392",IF(ISNUMBER($G$7),IF(AND($G$7&gt;=1,$G$7&lt;=500,$G$7=INT($G$7)),IF(392&lt;=$G$7,"392",""),""),""))</x:f>
      </x:c>
      <x:c r="B403" s="46"/>
      <x:c r="C403" s="46"/>
      <x:c r="D403" s="46"/>
      <x:c r="E403" s="46"/>
      <x:c r="F403" s="46"/>
      <x:c r="G403" s="46"/>
      <x:c r="H403" s="46"/>
      <x:c r="I403" s="46"/>
      <x:c r="J403" s="46"/>
      <x:c r="K403" s="46"/>
      <x:c r="L403" s="46"/>
    </x:row>
    <x:row r="404" ht="25" customHeight="1">
      <x:c r="A404" s="46" t="str">
        <x:f>IF(COUNTA(B404:L404)&gt;0,"393",IF(ISNUMBER($G$7),IF(AND($G$7&gt;=1,$G$7&lt;=500,$G$7=INT($G$7)),IF(393&lt;=$G$7,"393",""),""),""))</x:f>
      </x:c>
      <x:c r="B404" s="46"/>
      <x:c r="C404" s="46"/>
      <x:c r="D404" s="46"/>
      <x:c r="E404" s="46"/>
      <x:c r="F404" s="46"/>
      <x:c r="G404" s="46"/>
      <x:c r="H404" s="46"/>
      <x:c r="I404" s="46"/>
      <x:c r="J404" s="46"/>
      <x:c r="K404" s="46"/>
      <x:c r="L404" s="46"/>
    </x:row>
    <x:row r="405" ht="25" customHeight="1">
      <x:c r="A405" s="46" t="str">
        <x:f>IF(COUNTA(B405:L405)&gt;0,"394",IF(ISNUMBER($G$7),IF(AND($G$7&gt;=1,$G$7&lt;=500,$G$7=INT($G$7)),IF(394&lt;=$G$7,"394",""),""),""))</x:f>
      </x:c>
      <x:c r="B405" s="46"/>
      <x:c r="C405" s="46"/>
      <x:c r="D405" s="46"/>
      <x:c r="E405" s="46"/>
      <x:c r="F405" s="46"/>
      <x:c r="G405" s="46"/>
      <x:c r="H405" s="46"/>
      <x:c r="I405" s="46"/>
      <x:c r="J405" s="46"/>
      <x:c r="K405" s="46"/>
      <x:c r="L405" s="46"/>
    </x:row>
    <x:row r="406" ht="25" customHeight="1">
      <x:c r="A406" s="46" t="str">
        <x:f>IF(COUNTA(B406:L406)&gt;0,"395",IF(ISNUMBER($G$7),IF(AND($G$7&gt;=1,$G$7&lt;=500,$G$7=INT($G$7)),IF(395&lt;=$G$7,"395",""),""),""))</x:f>
      </x:c>
      <x:c r="B406" s="46"/>
      <x:c r="C406" s="46"/>
      <x:c r="D406" s="46"/>
      <x:c r="E406" s="46"/>
      <x:c r="F406" s="46"/>
      <x:c r="G406" s="46"/>
      <x:c r="H406" s="46"/>
      <x:c r="I406" s="46"/>
      <x:c r="J406" s="46"/>
      <x:c r="K406" s="46"/>
      <x:c r="L406" s="46"/>
    </x:row>
    <x:row r="407" ht="25" customHeight="1">
      <x:c r="A407" s="46" t="str">
        <x:f>IF(COUNTA(B407:L407)&gt;0,"396",IF(ISNUMBER($G$7),IF(AND($G$7&gt;=1,$G$7&lt;=500,$G$7=INT($G$7)),IF(396&lt;=$G$7,"396",""),""),""))</x:f>
      </x:c>
      <x:c r="B407" s="46"/>
      <x:c r="C407" s="46"/>
      <x:c r="D407" s="46"/>
      <x:c r="E407" s="46"/>
      <x:c r="F407" s="46"/>
      <x:c r="G407" s="46"/>
      <x:c r="H407" s="46"/>
      <x:c r="I407" s="46"/>
      <x:c r="J407" s="46"/>
      <x:c r="K407" s="46"/>
      <x:c r="L407" s="46"/>
    </x:row>
    <x:row r="408" ht="25" customHeight="1">
      <x:c r="A408" s="46" t="str">
        <x:f>IF(COUNTA(B408:L408)&gt;0,"397",IF(ISNUMBER($G$7),IF(AND($G$7&gt;=1,$G$7&lt;=500,$G$7=INT($G$7)),IF(397&lt;=$G$7,"397",""),""),""))</x:f>
      </x:c>
      <x:c r="B408" s="46"/>
      <x:c r="C408" s="46"/>
      <x:c r="D408" s="46"/>
      <x:c r="E408" s="46"/>
      <x:c r="F408" s="46"/>
      <x:c r="G408" s="46"/>
      <x:c r="H408" s="46"/>
      <x:c r="I408" s="46"/>
      <x:c r="J408" s="46"/>
      <x:c r="K408" s="46"/>
      <x:c r="L408" s="46"/>
    </x:row>
    <x:row r="409" ht="25" customHeight="1">
      <x:c r="A409" s="46" t="str">
        <x:f>IF(COUNTA(B409:L409)&gt;0,"398",IF(ISNUMBER($G$7),IF(AND($G$7&gt;=1,$G$7&lt;=500,$G$7=INT($G$7)),IF(398&lt;=$G$7,"398",""),""),""))</x:f>
      </x:c>
      <x:c r="B409" s="46"/>
      <x:c r="C409" s="46"/>
      <x:c r="D409" s="46"/>
      <x:c r="E409" s="46"/>
      <x:c r="F409" s="46"/>
      <x:c r="G409" s="46"/>
      <x:c r="H409" s="46"/>
      <x:c r="I409" s="46"/>
      <x:c r="J409" s="46"/>
      <x:c r="K409" s="46"/>
      <x:c r="L409" s="46"/>
    </x:row>
    <x:row r="410" ht="25" customHeight="1">
      <x:c r="A410" s="46" t="str">
        <x:f>IF(COUNTA(B410:L410)&gt;0,"399",IF(ISNUMBER($G$7),IF(AND($G$7&gt;=1,$G$7&lt;=500,$G$7=INT($G$7)),IF(399&lt;=$G$7,"399",""),""),""))</x:f>
      </x:c>
      <x:c r="B410" s="46"/>
      <x:c r="C410" s="46"/>
      <x:c r="D410" s="46"/>
      <x:c r="E410" s="46"/>
      <x:c r="F410" s="46"/>
      <x:c r="G410" s="46"/>
      <x:c r="H410" s="46"/>
      <x:c r="I410" s="46"/>
      <x:c r="J410" s="46"/>
      <x:c r="K410" s="46"/>
      <x:c r="L410" s="46"/>
    </x:row>
    <x:row r="411" ht="25" customHeight="1">
      <x:c r="A411" s="46" t="str">
        <x:f>IF(COUNTA(B411:L411)&gt;0,"400",IF(ISNUMBER($G$7),IF(AND($G$7&gt;=1,$G$7&lt;=500,$G$7=INT($G$7)),IF(400&lt;=$G$7,"400",""),""),""))</x:f>
      </x:c>
      <x:c r="B411" s="46"/>
      <x:c r="C411" s="46"/>
      <x:c r="D411" s="46"/>
      <x:c r="E411" s="46"/>
      <x:c r="F411" s="46"/>
      <x:c r="G411" s="46"/>
      <x:c r="H411" s="46"/>
      <x:c r="I411" s="46"/>
      <x:c r="J411" s="46"/>
      <x:c r="K411" s="46"/>
      <x:c r="L411" s="46"/>
    </x:row>
    <x:row r="412" ht="25" customHeight="1">
      <x:c r="A412" s="46" t="str">
        <x:f>IF(COUNTA(B412:L412)&gt;0,"401",IF(ISNUMBER($G$7),IF(AND($G$7&gt;=1,$G$7&lt;=500,$G$7=INT($G$7)),IF(401&lt;=$G$7,"401",""),""),""))</x:f>
      </x:c>
      <x:c r="B412" s="46"/>
      <x:c r="C412" s="46"/>
      <x:c r="D412" s="46"/>
      <x:c r="E412" s="46"/>
      <x:c r="F412" s="46"/>
      <x:c r="G412" s="46"/>
      <x:c r="H412" s="46"/>
      <x:c r="I412" s="46"/>
      <x:c r="J412" s="46"/>
      <x:c r="K412" s="46"/>
      <x:c r="L412" s="46"/>
    </x:row>
    <x:row r="413" ht="25" customHeight="1">
      <x:c r="A413" s="46" t="str">
        <x:f>IF(COUNTA(B413:L413)&gt;0,"402",IF(ISNUMBER($G$7),IF(AND($G$7&gt;=1,$G$7&lt;=500,$G$7=INT($G$7)),IF(402&lt;=$G$7,"402",""),""),""))</x:f>
      </x:c>
      <x:c r="B413" s="46"/>
      <x:c r="C413" s="46"/>
      <x:c r="D413" s="46"/>
      <x:c r="E413" s="46"/>
      <x:c r="F413" s="46"/>
      <x:c r="G413" s="46"/>
      <x:c r="H413" s="46"/>
      <x:c r="I413" s="46"/>
      <x:c r="J413" s="46"/>
      <x:c r="K413" s="46"/>
      <x:c r="L413" s="46"/>
    </x:row>
    <x:row r="414" ht="25" customHeight="1">
      <x:c r="A414" s="46" t="str">
        <x:f>IF(COUNTA(B414:L414)&gt;0,"403",IF(ISNUMBER($G$7),IF(AND($G$7&gt;=1,$G$7&lt;=500,$G$7=INT($G$7)),IF(403&lt;=$G$7,"403",""),""),""))</x:f>
      </x:c>
      <x:c r="B414" s="46"/>
      <x:c r="C414" s="46"/>
      <x:c r="D414" s="46"/>
      <x:c r="E414" s="46"/>
      <x:c r="F414" s="46"/>
      <x:c r="G414" s="46"/>
      <x:c r="H414" s="46"/>
      <x:c r="I414" s="46"/>
      <x:c r="J414" s="46"/>
      <x:c r="K414" s="46"/>
      <x:c r="L414" s="46"/>
    </x:row>
    <x:row r="415" ht="25" customHeight="1">
      <x:c r="A415" s="46" t="str">
        <x:f>IF(COUNTA(B415:L415)&gt;0,"404",IF(ISNUMBER($G$7),IF(AND($G$7&gt;=1,$G$7&lt;=500,$G$7=INT($G$7)),IF(404&lt;=$G$7,"404",""),""),""))</x:f>
      </x:c>
      <x:c r="B415" s="46"/>
      <x:c r="C415" s="46"/>
      <x:c r="D415" s="46"/>
      <x:c r="E415" s="46"/>
      <x:c r="F415" s="46"/>
      <x:c r="G415" s="46"/>
      <x:c r="H415" s="46"/>
      <x:c r="I415" s="46"/>
      <x:c r="J415" s="46"/>
      <x:c r="K415" s="46"/>
      <x:c r="L415" s="46"/>
    </x:row>
    <x:row r="416" ht="25" customHeight="1">
      <x:c r="A416" s="46" t="str">
        <x:f>IF(COUNTA(B416:L416)&gt;0,"405",IF(ISNUMBER($G$7),IF(AND($G$7&gt;=1,$G$7&lt;=500,$G$7=INT($G$7)),IF(405&lt;=$G$7,"405",""),""),""))</x:f>
      </x:c>
      <x:c r="B416" s="46"/>
      <x:c r="C416" s="46"/>
      <x:c r="D416" s="46"/>
      <x:c r="E416" s="46"/>
      <x:c r="F416" s="46"/>
      <x:c r="G416" s="46"/>
      <x:c r="H416" s="46"/>
      <x:c r="I416" s="46"/>
      <x:c r="J416" s="46"/>
      <x:c r="K416" s="46"/>
      <x:c r="L416" s="46"/>
    </x:row>
    <x:row r="417" ht="25" customHeight="1">
      <x:c r="A417" s="46" t="str">
        <x:f>IF(COUNTA(B417:L417)&gt;0,"406",IF(ISNUMBER($G$7),IF(AND($G$7&gt;=1,$G$7&lt;=500,$G$7=INT($G$7)),IF(406&lt;=$G$7,"406",""),""),""))</x:f>
      </x:c>
      <x:c r="B417" s="46"/>
      <x:c r="C417" s="46"/>
      <x:c r="D417" s="46"/>
      <x:c r="E417" s="46"/>
      <x:c r="F417" s="46"/>
      <x:c r="G417" s="46"/>
      <x:c r="H417" s="46"/>
      <x:c r="I417" s="46"/>
      <x:c r="J417" s="46"/>
      <x:c r="K417" s="46"/>
      <x:c r="L417" s="46"/>
    </x:row>
    <x:row r="418" ht="25" customHeight="1">
      <x:c r="A418" s="46" t="str">
        <x:f>IF(COUNTA(B418:L418)&gt;0,"407",IF(ISNUMBER($G$7),IF(AND($G$7&gt;=1,$G$7&lt;=500,$G$7=INT($G$7)),IF(407&lt;=$G$7,"407",""),""),""))</x:f>
      </x:c>
      <x:c r="B418" s="46"/>
      <x:c r="C418" s="46"/>
      <x:c r="D418" s="46"/>
      <x:c r="E418" s="46"/>
      <x:c r="F418" s="46"/>
      <x:c r="G418" s="46"/>
      <x:c r="H418" s="46"/>
      <x:c r="I418" s="46"/>
      <x:c r="J418" s="46"/>
      <x:c r="K418" s="46"/>
      <x:c r="L418" s="46"/>
    </x:row>
    <x:row r="419" ht="25" customHeight="1">
      <x:c r="A419" s="46" t="str">
        <x:f>IF(COUNTA(B419:L419)&gt;0,"408",IF(ISNUMBER($G$7),IF(AND($G$7&gt;=1,$G$7&lt;=500,$G$7=INT($G$7)),IF(408&lt;=$G$7,"408",""),""),""))</x:f>
      </x:c>
      <x:c r="B419" s="46"/>
      <x:c r="C419" s="46"/>
      <x:c r="D419" s="46"/>
      <x:c r="E419" s="46"/>
      <x:c r="F419" s="46"/>
      <x:c r="G419" s="46"/>
      <x:c r="H419" s="46"/>
      <x:c r="I419" s="46"/>
      <x:c r="J419" s="46"/>
      <x:c r="K419" s="46"/>
      <x:c r="L419" s="46"/>
    </x:row>
    <x:row r="420" ht="25" customHeight="1">
      <x:c r="A420" s="46" t="str">
        <x:f>IF(COUNTA(B420:L420)&gt;0,"409",IF(ISNUMBER($G$7),IF(AND($G$7&gt;=1,$G$7&lt;=500,$G$7=INT($G$7)),IF(409&lt;=$G$7,"409",""),""),""))</x:f>
      </x:c>
      <x:c r="B420" s="46"/>
      <x:c r="C420" s="46"/>
      <x:c r="D420" s="46"/>
      <x:c r="E420" s="46"/>
      <x:c r="F420" s="46"/>
      <x:c r="G420" s="46"/>
      <x:c r="H420" s="46"/>
      <x:c r="I420" s="46"/>
      <x:c r="J420" s="46"/>
      <x:c r="K420" s="46"/>
      <x:c r="L420" s="46"/>
    </x:row>
    <x:row r="421" ht="25" customHeight="1">
      <x:c r="A421" s="46" t="str">
        <x:f>IF(COUNTA(B421:L421)&gt;0,"410",IF(ISNUMBER($G$7),IF(AND($G$7&gt;=1,$G$7&lt;=500,$G$7=INT($G$7)),IF(410&lt;=$G$7,"410",""),""),""))</x:f>
      </x:c>
      <x:c r="B421" s="46"/>
      <x:c r="C421" s="46"/>
      <x:c r="D421" s="46"/>
      <x:c r="E421" s="46"/>
      <x:c r="F421" s="46"/>
      <x:c r="G421" s="46"/>
      <x:c r="H421" s="46"/>
      <x:c r="I421" s="46"/>
      <x:c r="J421" s="46"/>
      <x:c r="K421" s="46"/>
      <x:c r="L421" s="46"/>
    </x:row>
    <x:row r="422" ht="25" customHeight="1">
      <x:c r="A422" s="46" t="str">
        <x:f>IF(COUNTA(B422:L422)&gt;0,"411",IF(ISNUMBER($G$7),IF(AND($G$7&gt;=1,$G$7&lt;=500,$G$7=INT($G$7)),IF(411&lt;=$G$7,"411",""),""),""))</x:f>
      </x:c>
      <x:c r="B422" s="46"/>
      <x:c r="C422" s="46"/>
      <x:c r="D422" s="46"/>
      <x:c r="E422" s="46"/>
      <x:c r="F422" s="46"/>
      <x:c r="G422" s="46"/>
      <x:c r="H422" s="46"/>
      <x:c r="I422" s="46"/>
      <x:c r="J422" s="46"/>
      <x:c r="K422" s="46"/>
      <x:c r="L422" s="46"/>
    </x:row>
    <x:row r="423" ht="25" customHeight="1">
      <x:c r="A423" s="46" t="str">
        <x:f>IF(COUNTA(B423:L423)&gt;0,"412",IF(ISNUMBER($G$7),IF(AND($G$7&gt;=1,$G$7&lt;=500,$G$7=INT($G$7)),IF(412&lt;=$G$7,"412",""),""),""))</x:f>
      </x:c>
      <x:c r="B423" s="46"/>
      <x:c r="C423" s="46"/>
      <x:c r="D423" s="46"/>
      <x:c r="E423" s="46"/>
      <x:c r="F423" s="46"/>
      <x:c r="G423" s="46"/>
      <x:c r="H423" s="46"/>
      <x:c r="I423" s="46"/>
      <x:c r="J423" s="46"/>
      <x:c r="K423" s="46"/>
      <x:c r="L423" s="46"/>
    </x:row>
    <x:row r="424" ht="25" customHeight="1">
      <x:c r="A424" s="46" t="str">
        <x:f>IF(COUNTA(B424:L424)&gt;0,"413",IF(ISNUMBER($G$7),IF(AND($G$7&gt;=1,$G$7&lt;=500,$G$7=INT($G$7)),IF(413&lt;=$G$7,"413",""),""),""))</x:f>
      </x:c>
      <x:c r="B424" s="46"/>
      <x:c r="C424" s="46"/>
      <x:c r="D424" s="46"/>
      <x:c r="E424" s="46"/>
      <x:c r="F424" s="46"/>
      <x:c r="G424" s="46"/>
      <x:c r="H424" s="46"/>
      <x:c r="I424" s="46"/>
      <x:c r="J424" s="46"/>
      <x:c r="K424" s="46"/>
      <x:c r="L424" s="46"/>
    </x:row>
    <x:row r="425" ht="25" customHeight="1">
      <x:c r="A425" s="46" t="str">
        <x:f>IF(COUNTA(B425:L425)&gt;0,"414",IF(ISNUMBER($G$7),IF(AND($G$7&gt;=1,$G$7&lt;=500,$G$7=INT($G$7)),IF(414&lt;=$G$7,"414",""),""),""))</x:f>
      </x:c>
      <x:c r="B425" s="46"/>
      <x:c r="C425" s="46"/>
      <x:c r="D425" s="46"/>
      <x:c r="E425" s="46"/>
      <x:c r="F425" s="46"/>
      <x:c r="G425" s="46"/>
      <x:c r="H425" s="46"/>
      <x:c r="I425" s="46"/>
      <x:c r="J425" s="46"/>
      <x:c r="K425" s="46"/>
      <x:c r="L425" s="46"/>
    </x:row>
    <x:row r="426" ht="25" customHeight="1">
      <x:c r="A426" s="46" t="str">
        <x:f>IF(COUNTA(B426:L426)&gt;0,"415",IF(ISNUMBER($G$7),IF(AND($G$7&gt;=1,$G$7&lt;=500,$G$7=INT($G$7)),IF(415&lt;=$G$7,"415",""),""),""))</x:f>
      </x:c>
      <x:c r="B426" s="46"/>
      <x:c r="C426" s="46"/>
      <x:c r="D426" s="46"/>
      <x:c r="E426" s="46"/>
      <x:c r="F426" s="46"/>
      <x:c r="G426" s="46"/>
      <x:c r="H426" s="46"/>
      <x:c r="I426" s="46"/>
      <x:c r="J426" s="46"/>
      <x:c r="K426" s="46"/>
      <x:c r="L426" s="46"/>
    </x:row>
    <x:row r="427" ht="25" customHeight="1">
      <x:c r="A427" s="46" t="str">
        <x:f>IF(COUNTA(B427:L427)&gt;0,"416",IF(ISNUMBER($G$7),IF(AND($G$7&gt;=1,$G$7&lt;=500,$G$7=INT($G$7)),IF(416&lt;=$G$7,"416",""),""),""))</x:f>
      </x:c>
      <x:c r="B427" s="46"/>
      <x:c r="C427" s="46"/>
      <x:c r="D427" s="46"/>
      <x:c r="E427" s="46"/>
      <x:c r="F427" s="46"/>
      <x:c r="G427" s="46"/>
      <x:c r="H427" s="46"/>
      <x:c r="I427" s="46"/>
      <x:c r="J427" s="46"/>
      <x:c r="K427" s="46"/>
      <x:c r="L427" s="46"/>
    </x:row>
    <x:row r="428" ht="25" customHeight="1">
      <x:c r="A428" s="46" t="str">
        <x:f>IF(COUNTA(B428:L428)&gt;0,"417",IF(ISNUMBER($G$7),IF(AND($G$7&gt;=1,$G$7&lt;=500,$G$7=INT($G$7)),IF(417&lt;=$G$7,"417",""),""),""))</x:f>
      </x:c>
      <x:c r="B428" s="46"/>
      <x:c r="C428" s="46"/>
      <x:c r="D428" s="46"/>
      <x:c r="E428" s="46"/>
      <x:c r="F428" s="46"/>
      <x:c r="G428" s="46"/>
      <x:c r="H428" s="46"/>
      <x:c r="I428" s="46"/>
      <x:c r="J428" s="46"/>
      <x:c r="K428" s="46"/>
      <x:c r="L428" s="46"/>
    </x:row>
    <x:row r="429" ht="25" customHeight="1">
      <x:c r="A429" s="46" t="str">
        <x:f>IF(COUNTA(B429:L429)&gt;0,"418",IF(ISNUMBER($G$7),IF(AND($G$7&gt;=1,$G$7&lt;=500,$G$7=INT($G$7)),IF(418&lt;=$G$7,"418",""),""),""))</x:f>
      </x:c>
      <x:c r="B429" s="46"/>
      <x:c r="C429" s="46"/>
      <x:c r="D429" s="46"/>
      <x:c r="E429" s="46"/>
      <x:c r="F429" s="46"/>
      <x:c r="G429" s="46"/>
      <x:c r="H429" s="46"/>
      <x:c r="I429" s="46"/>
      <x:c r="J429" s="46"/>
      <x:c r="K429" s="46"/>
      <x:c r="L429" s="46"/>
    </x:row>
    <x:row r="430" ht="25" customHeight="1">
      <x:c r="A430" s="46" t="str">
        <x:f>IF(COUNTA(B430:L430)&gt;0,"419",IF(ISNUMBER($G$7),IF(AND($G$7&gt;=1,$G$7&lt;=500,$G$7=INT($G$7)),IF(419&lt;=$G$7,"419",""),""),""))</x:f>
      </x:c>
      <x:c r="B430" s="46"/>
      <x:c r="C430" s="46"/>
      <x:c r="D430" s="46"/>
      <x:c r="E430" s="46"/>
      <x:c r="F430" s="46"/>
      <x:c r="G430" s="46"/>
      <x:c r="H430" s="46"/>
      <x:c r="I430" s="46"/>
      <x:c r="J430" s="46"/>
      <x:c r="K430" s="46"/>
      <x:c r="L430" s="46"/>
    </x:row>
    <x:row r="431" ht="25" customHeight="1">
      <x:c r="A431" s="46" t="str">
        <x:f>IF(COUNTA(B431:L431)&gt;0,"420",IF(ISNUMBER($G$7),IF(AND($G$7&gt;=1,$G$7&lt;=500,$G$7=INT($G$7)),IF(420&lt;=$G$7,"420",""),""),""))</x:f>
      </x:c>
      <x:c r="B431" s="46"/>
      <x:c r="C431" s="46"/>
      <x:c r="D431" s="46"/>
      <x:c r="E431" s="46"/>
      <x:c r="F431" s="46"/>
      <x:c r="G431" s="46"/>
      <x:c r="H431" s="46"/>
      <x:c r="I431" s="46"/>
      <x:c r="J431" s="46"/>
      <x:c r="K431" s="46"/>
      <x:c r="L431" s="46"/>
    </x:row>
    <x:row r="432" ht="25" customHeight="1">
      <x:c r="A432" s="46" t="str">
        <x:f>IF(COUNTA(B432:L432)&gt;0,"421",IF(ISNUMBER($G$7),IF(AND($G$7&gt;=1,$G$7&lt;=500,$G$7=INT($G$7)),IF(421&lt;=$G$7,"421",""),""),""))</x:f>
      </x:c>
      <x:c r="B432" s="46"/>
      <x:c r="C432" s="46"/>
      <x:c r="D432" s="46"/>
      <x:c r="E432" s="46"/>
      <x:c r="F432" s="46"/>
      <x:c r="G432" s="46"/>
      <x:c r="H432" s="46"/>
      <x:c r="I432" s="46"/>
      <x:c r="J432" s="46"/>
      <x:c r="K432" s="46"/>
      <x:c r="L432" s="46"/>
    </x:row>
    <x:row r="433" ht="25" customHeight="1">
      <x:c r="A433" s="46" t="str">
        <x:f>IF(COUNTA(B433:L433)&gt;0,"422",IF(ISNUMBER($G$7),IF(AND($G$7&gt;=1,$G$7&lt;=500,$G$7=INT($G$7)),IF(422&lt;=$G$7,"422",""),""),""))</x:f>
      </x:c>
      <x:c r="B433" s="46"/>
      <x:c r="C433" s="46"/>
      <x:c r="D433" s="46"/>
      <x:c r="E433" s="46"/>
      <x:c r="F433" s="46"/>
      <x:c r="G433" s="46"/>
      <x:c r="H433" s="46"/>
      <x:c r="I433" s="46"/>
      <x:c r="J433" s="46"/>
      <x:c r="K433" s="46"/>
      <x:c r="L433" s="46"/>
    </x:row>
    <x:row r="434" ht="25" customHeight="1">
      <x:c r="A434" s="46" t="str">
        <x:f>IF(COUNTA(B434:L434)&gt;0,"423",IF(ISNUMBER($G$7),IF(AND($G$7&gt;=1,$G$7&lt;=500,$G$7=INT($G$7)),IF(423&lt;=$G$7,"423",""),""),""))</x:f>
      </x:c>
      <x:c r="B434" s="46"/>
      <x:c r="C434" s="46"/>
      <x:c r="D434" s="46"/>
      <x:c r="E434" s="46"/>
      <x:c r="F434" s="46"/>
      <x:c r="G434" s="46"/>
      <x:c r="H434" s="46"/>
      <x:c r="I434" s="46"/>
      <x:c r="J434" s="46"/>
      <x:c r="K434" s="46"/>
      <x:c r="L434" s="46"/>
    </x:row>
    <x:row r="435" ht="25" customHeight="1">
      <x:c r="A435" s="46" t="str">
        <x:f>IF(COUNTA(B435:L435)&gt;0,"424",IF(ISNUMBER($G$7),IF(AND($G$7&gt;=1,$G$7&lt;=500,$G$7=INT($G$7)),IF(424&lt;=$G$7,"424",""),""),""))</x:f>
      </x:c>
      <x:c r="B435" s="46"/>
      <x:c r="C435" s="46"/>
      <x:c r="D435" s="46"/>
      <x:c r="E435" s="46"/>
      <x:c r="F435" s="46"/>
      <x:c r="G435" s="46"/>
      <x:c r="H435" s="46"/>
      <x:c r="I435" s="46"/>
      <x:c r="J435" s="46"/>
      <x:c r="K435" s="46"/>
      <x:c r="L435" s="46"/>
    </x:row>
    <x:row r="436" ht="25" customHeight="1">
      <x:c r="A436" s="46" t="str">
        <x:f>IF(COUNTA(B436:L436)&gt;0,"425",IF(ISNUMBER($G$7),IF(AND($G$7&gt;=1,$G$7&lt;=500,$G$7=INT($G$7)),IF(425&lt;=$G$7,"425",""),""),""))</x:f>
      </x:c>
      <x:c r="B436" s="46"/>
      <x:c r="C436" s="46"/>
      <x:c r="D436" s="46"/>
      <x:c r="E436" s="46"/>
      <x:c r="F436" s="46"/>
      <x:c r="G436" s="46"/>
      <x:c r="H436" s="46"/>
      <x:c r="I436" s="46"/>
      <x:c r="J436" s="46"/>
      <x:c r="K436" s="46"/>
      <x:c r="L436" s="46"/>
    </x:row>
    <x:row r="437" ht="25" customHeight="1">
      <x:c r="A437" s="46" t="str">
        <x:f>IF(COUNTA(B437:L437)&gt;0,"426",IF(ISNUMBER($G$7),IF(AND($G$7&gt;=1,$G$7&lt;=500,$G$7=INT($G$7)),IF(426&lt;=$G$7,"426",""),""),""))</x:f>
      </x:c>
      <x:c r="B437" s="46"/>
      <x:c r="C437" s="46"/>
      <x:c r="D437" s="46"/>
      <x:c r="E437" s="46"/>
      <x:c r="F437" s="46"/>
      <x:c r="G437" s="46"/>
      <x:c r="H437" s="46"/>
      <x:c r="I437" s="46"/>
      <x:c r="J437" s="46"/>
      <x:c r="K437" s="46"/>
      <x:c r="L437" s="46"/>
    </x:row>
    <x:row r="438" ht="25" customHeight="1">
      <x:c r="A438" s="46" t="str">
        <x:f>IF(COUNTA(B438:L438)&gt;0,"427",IF(ISNUMBER($G$7),IF(AND($G$7&gt;=1,$G$7&lt;=500,$G$7=INT($G$7)),IF(427&lt;=$G$7,"427",""),""),""))</x:f>
      </x:c>
      <x:c r="B438" s="46"/>
      <x:c r="C438" s="46"/>
      <x:c r="D438" s="46"/>
      <x:c r="E438" s="46"/>
      <x:c r="F438" s="46"/>
      <x:c r="G438" s="46"/>
      <x:c r="H438" s="46"/>
      <x:c r="I438" s="46"/>
      <x:c r="J438" s="46"/>
      <x:c r="K438" s="46"/>
      <x:c r="L438" s="46"/>
    </x:row>
    <x:row r="439" ht="25" customHeight="1">
      <x:c r="A439" s="46" t="str">
        <x:f>IF(COUNTA(B439:L439)&gt;0,"428",IF(ISNUMBER($G$7),IF(AND($G$7&gt;=1,$G$7&lt;=500,$G$7=INT($G$7)),IF(428&lt;=$G$7,"428",""),""),""))</x:f>
      </x:c>
      <x:c r="B439" s="46"/>
      <x:c r="C439" s="46"/>
      <x:c r="D439" s="46"/>
      <x:c r="E439" s="46"/>
      <x:c r="F439" s="46"/>
      <x:c r="G439" s="46"/>
      <x:c r="H439" s="46"/>
      <x:c r="I439" s="46"/>
      <x:c r="J439" s="46"/>
      <x:c r="K439" s="46"/>
      <x:c r="L439" s="46"/>
    </x:row>
    <x:row r="440" ht="25" customHeight="1">
      <x:c r="A440" s="46" t="str">
        <x:f>IF(COUNTA(B440:L440)&gt;0,"429",IF(ISNUMBER($G$7),IF(AND($G$7&gt;=1,$G$7&lt;=500,$G$7=INT($G$7)),IF(429&lt;=$G$7,"429",""),""),""))</x:f>
      </x:c>
      <x:c r="B440" s="46"/>
      <x:c r="C440" s="46"/>
      <x:c r="D440" s="46"/>
      <x:c r="E440" s="46"/>
      <x:c r="F440" s="46"/>
      <x:c r="G440" s="46"/>
      <x:c r="H440" s="46"/>
      <x:c r="I440" s="46"/>
      <x:c r="J440" s="46"/>
      <x:c r="K440" s="46"/>
      <x:c r="L440" s="46"/>
    </x:row>
    <x:row r="441" ht="25" customHeight="1">
      <x:c r="A441" s="46" t="str">
        <x:f>IF(COUNTA(B441:L441)&gt;0,"430",IF(ISNUMBER($G$7),IF(AND($G$7&gt;=1,$G$7&lt;=500,$G$7=INT($G$7)),IF(430&lt;=$G$7,"430",""),""),""))</x:f>
      </x:c>
      <x:c r="B441" s="46"/>
      <x:c r="C441" s="46"/>
      <x:c r="D441" s="46"/>
      <x:c r="E441" s="46"/>
      <x:c r="F441" s="46"/>
      <x:c r="G441" s="46"/>
      <x:c r="H441" s="46"/>
      <x:c r="I441" s="46"/>
      <x:c r="J441" s="46"/>
      <x:c r="K441" s="46"/>
      <x:c r="L441" s="46"/>
    </x:row>
    <x:row r="442" ht="25" customHeight="1">
      <x:c r="A442" s="46" t="str">
        <x:f>IF(COUNTA(B442:L442)&gt;0,"431",IF(ISNUMBER($G$7),IF(AND($G$7&gt;=1,$G$7&lt;=500,$G$7=INT($G$7)),IF(431&lt;=$G$7,"431",""),""),""))</x:f>
      </x:c>
      <x:c r="B442" s="46"/>
      <x:c r="C442" s="46"/>
      <x:c r="D442" s="46"/>
      <x:c r="E442" s="46"/>
      <x:c r="F442" s="46"/>
      <x:c r="G442" s="46"/>
      <x:c r="H442" s="46"/>
      <x:c r="I442" s="46"/>
      <x:c r="J442" s="46"/>
      <x:c r="K442" s="46"/>
      <x:c r="L442" s="46"/>
    </x:row>
    <x:row r="443" ht="25" customHeight="1">
      <x:c r="A443" s="46" t="str">
        <x:f>IF(COUNTA(B443:L443)&gt;0,"432",IF(ISNUMBER($G$7),IF(AND($G$7&gt;=1,$G$7&lt;=500,$G$7=INT($G$7)),IF(432&lt;=$G$7,"432",""),""),""))</x:f>
      </x:c>
      <x:c r="B443" s="46"/>
      <x:c r="C443" s="46"/>
      <x:c r="D443" s="46"/>
      <x:c r="E443" s="46"/>
      <x:c r="F443" s="46"/>
      <x:c r="G443" s="46"/>
      <x:c r="H443" s="46"/>
      <x:c r="I443" s="46"/>
      <x:c r="J443" s="46"/>
      <x:c r="K443" s="46"/>
      <x:c r="L443" s="46"/>
    </x:row>
    <x:row r="444" ht="25" customHeight="1">
      <x:c r="A444" s="46" t="str">
        <x:f>IF(COUNTA(B444:L444)&gt;0,"433",IF(ISNUMBER($G$7),IF(AND($G$7&gt;=1,$G$7&lt;=500,$G$7=INT($G$7)),IF(433&lt;=$G$7,"433",""),""),""))</x:f>
      </x:c>
      <x:c r="B444" s="46"/>
      <x:c r="C444" s="46"/>
      <x:c r="D444" s="46"/>
      <x:c r="E444" s="46"/>
      <x:c r="F444" s="46"/>
      <x:c r="G444" s="46"/>
      <x:c r="H444" s="46"/>
      <x:c r="I444" s="46"/>
      <x:c r="J444" s="46"/>
      <x:c r="K444" s="46"/>
      <x:c r="L444" s="46"/>
    </x:row>
    <x:row r="445" ht="25" customHeight="1">
      <x:c r="A445" s="46" t="str">
        <x:f>IF(COUNTA(B445:L445)&gt;0,"434",IF(ISNUMBER($G$7),IF(AND($G$7&gt;=1,$G$7&lt;=500,$G$7=INT($G$7)),IF(434&lt;=$G$7,"434",""),""),""))</x:f>
      </x:c>
      <x:c r="B445" s="46"/>
      <x:c r="C445" s="46"/>
      <x:c r="D445" s="46"/>
      <x:c r="E445" s="46"/>
      <x:c r="F445" s="46"/>
      <x:c r="G445" s="46"/>
      <x:c r="H445" s="46"/>
      <x:c r="I445" s="46"/>
      <x:c r="J445" s="46"/>
      <x:c r="K445" s="46"/>
      <x:c r="L445" s="46"/>
    </x:row>
    <x:row r="446" ht="25" customHeight="1">
      <x:c r="A446" s="46" t="str">
        <x:f>IF(COUNTA(B446:L446)&gt;0,"435",IF(ISNUMBER($G$7),IF(AND($G$7&gt;=1,$G$7&lt;=500,$G$7=INT($G$7)),IF(435&lt;=$G$7,"435",""),""),""))</x:f>
      </x:c>
      <x:c r="B446" s="46"/>
      <x:c r="C446" s="46"/>
      <x:c r="D446" s="46"/>
      <x:c r="E446" s="46"/>
      <x:c r="F446" s="46"/>
      <x:c r="G446" s="46"/>
      <x:c r="H446" s="46"/>
      <x:c r="I446" s="46"/>
      <x:c r="J446" s="46"/>
      <x:c r="K446" s="46"/>
      <x:c r="L446" s="46"/>
    </x:row>
    <x:row r="447" ht="25" customHeight="1">
      <x:c r="A447" s="46" t="str">
        <x:f>IF(COUNTA(B447:L447)&gt;0,"436",IF(ISNUMBER($G$7),IF(AND($G$7&gt;=1,$G$7&lt;=500,$G$7=INT($G$7)),IF(436&lt;=$G$7,"436",""),""),""))</x:f>
      </x:c>
      <x:c r="B447" s="46"/>
      <x:c r="C447" s="46"/>
      <x:c r="D447" s="46"/>
      <x:c r="E447" s="46"/>
      <x:c r="F447" s="46"/>
      <x:c r="G447" s="46"/>
      <x:c r="H447" s="46"/>
      <x:c r="I447" s="46"/>
      <x:c r="J447" s="46"/>
      <x:c r="K447" s="46"/>
      <x:c r="L447" s="46"/>
    </x:row>
    <x:row r="448" ht="25" customHeight="1">
      <x:c r="A448" s="46" t="str">
        <x:f>IF(COUNTA(B448:L448)&gt;0,"437",IF(ISNUMBER($G$7),IF(AND($G$7&gt;=1,$G$7&lt;=500,$G$7=INT($G$7)),IF(437&lt;=$G$7,"437",""),""),""))</x:f>
      </x:c>
      <x:c r="B448" s="46"/>
      <x:c r="C448" s="46"/>
      <x:c r="D448" s="46"/>
      <x:c r="E448" s="46"/>
      <x:c r="F448" s="46"/>
      <x:c r="G448" s="46"/>
      <x:c r="H448" s="46"/>
      <x:c r="I448" s="46"/>
      <x:c r="J448" s="46"/>
      <x:c r="K448" s="46"/>
      <x:c r="L448" s="46"/>
    </x:row>
    <x:row r="449" ht="25" customHeight="1">
      <x:c r="A449" s="46" t="str">
        <x:f>IF(COUNTA(B449:L449)&gt;0,"438",IF(ISNUMBER($G$7),IF(AND($G$7&gt;=1,$G$7&lt;=500,$G$7=INT($G$7)),IF(438&lt;=$G$7,"438",""),""),""))</x:f>
      </x:c>
      <x:c r="B449" s="46"/>
      <x:c r="C449" s="46"/>
      <x:c r="D449" s="46"/>
      <x:c r="E449" s="46"/>
      <x:c r="F449" s="46"/>
      <x:c r="G449" s="46"/>
      <x:c r="H449" s="46"/>
      <x:c r="I449" s="46"/>
      <x:c r="J449" s="46"/>
      <x:c r="K449" s="46"/>
      <x:c r="L449" s="46"/>
    </x:row>
    <x:row r="450" ht="25" customHeight="1">
      <x:c r="A450" s="46" t="str">
        <x:f>IF(COUNTA(B450:L450)&gt;0,"439",IF(ISNUMBER($G$7),IF(AND($G$7&gt;=1,$G$7&lt;=500,$G$7=INT($G$7)),IF(439&lt;=$G$7,"439",""),""),""))</x:f>
      </x:c>
      <x:c r="B450" s="46"/>
      <x:c r="C450" s="46"/>
      <x:c r="D450" s="46"/>
      <x:c r="E450" s="46"/>
      <x:c r="F450" s="46"/>
      <x:c r="G450" s="46"/>
      <x:c r="H450" s="46"/>
      <x:c r="I450" s="46"/>
      <x:c r="J450" s="46"/>
      <x:c r="K450" s="46"/>
      <x:c r="L450" s="46"/>
    </x:row>
    <x:row r="451" ht="25" customHeight="1">
      <x:c r="A451" s="46" t="str">
        <x:f>IF(COUNTA(B451:L451)&gt;0,"440",IF(ISNUMBER($G$7),IF(AND($G$7&gt;=1,$G$7&lt;=500,$G$7=INT($G$7)),IF(440&lt;=$G$7,"440",""),""),""))</x:f>
      </x:c>
      <x:c r="B451" s="46"/>
      <x:c r="C451" s="46"/>
      <x:c r="D451" s="46"/>
      <x:c r="E451" s="46"/>
      <x:c r="F451" s="46"/>
      <x:c r="G451" s="46"/>
      <x:c r="H451" s="46"/>
      <x:c r="I451" s="46"/>
      <x:c r="J451" s="46"/>
      <x:c r="K451" s="46"/>
      <x:c r="L451" s="46"/>
    </x:row>
    <x:row r="452" ht="25" customHeight="1">
      <x:c r="A452" s="46" t="str">
        <x:f>IF(COUNTA(B452:L452)&gt;0,"441",IF(ISNUMBER($G$7),IF(AND($G$7&gt;=1,$G$7&lt;=500,$G$7=INT($G$7)),IF(441&lt;=$G$7,"441",""),""),""))</x:f>
      </x:c>
      <x:c r="B452" s="46"/>
      <x:c r="C452" s="46"/>
      <x:c r="D452" s="46"/>
      <x:c r="E452" s="46"/>
      <x:c r="F452" s="46"/>
      <x:c r="G452" s="46"/>
      <x:c r="H452" s="46"/>
      <x:c r="I452" s="46"/>
      <x:c r="J452" s="46"/>
      <x:c r="K452" s="46"/>
      <x:c r="L452" s="46"/>
    </x:row>
    <x:row r="453" ht="25" customHeight="1">
      <x:c r="A453" s="46" t="str">
        <x:f>IF(COUNTA(B453:L453)&gt;0,"442",IF(ISNUMBER($G$7),IF(AND($G$7&gt;=1,$G$7&lt;=500,$G$7=INT($G$7)),IF(442&lt;=$G$7,"442",""),""),""))</x:f>
      </x:c>
      <x:c r="B453" s="46"/>
      <x:c r="C453" s="46"/>
      <x:c r="D453" s="46"/>
      <x:c r="E453" s="46"/>
      <x:c r="F453" s="46"/>
      <x:c r="G453" s="46"/>
      <x:c r="H453" s="46"/>
      <x:c r="I453" s="46"/>
      <x:c r="J453" s="46"/>
      <x:c r="K453" s="46"/>
      <x:c r="L453" s="46"/>
    </x:row>
    <x:row r="454" ht="25" customHeight="1">
      <x:c r="A454" s="46" t="str">
        <x:f>IF(COUNTA(B454:L454)&gt;0,"443",IF(ISNUMBER($G$7),IF(AND($G$7&gt;=1,$G$7&lt;=500,$G$7=INT($G$7)),IF(443&lt;=$G$7,"443",""),""),""))</x:f>
      </x:c>
      <x:c r="B454" s="46"/>
      <x:c r="C454" s="46"/>
      <x:c r="D454" s="46"/>
      <x:c r="E454" s="46"/>
      <x:c r="F454" s="46"/>
      <x:c r="G454" s="46"/>
      <x:c r="H454" s="46"/>
      <x:c r="I454" s="46"/>
      <x:c r="J454" s="46"/>
      <x:c r="K454" s="46"/>
      <x:c r="L454" s="46"/>
    </x:row>
    <x:row r="455" ht="25" customHeight="1">
      <x:c r="A455" s="46" t="str">
        <x:f>IF(COUNTA(B455:L455)&gt;0,"444",IF(ISNUMBER($G$7),IF(AND($G$7&gt;=1,$G$7&lt;=500,$G$7=INT($G$7)),IF(444&lt;=$G$7,"444",""),""),""))</x:f>
      </x:c>
      <x:c r="B455" s="46"/>
      <x:c r="C455" s="46"/>
      <x:c r="D455" s="46"/>
      <x:c r="E455" s="46"/>
      <x:c r="F455" s="46"/>
      <x:c r="G455" s="46"/>
      <x:c r="H455" s="46"/>
      <x:c r="I455" s="46"/>
      <x:c r="J455" s="46"/>
      <x:c r="K455" s="46"/>
      <x:c r="L455" s="46"/>
    </x:row>
    <x:row r="456" ht="25" customHeight="1">
      <x:c r="A456" s="46" t="str">
        <x:f>IF(COUNTA(B456:L456)&gt;0,"445",IF(ISNUMBER($G$7),IF(AND($G$7&gt;=1,$G$7&lt;=500,$G$7=INT($G$7)),IF(445&lt;=$G$7,"445",""),""),""))</x:f>
      </x:c>
      <x:c r="B456" s="46"/>
      <x:c r="C456" s="46"/>
      <x:c r="D456" s="46"/>
      <x:c r="E456" s="46"/>
      <x:c r="F456" s="46"/>
      <x:c r="G456" s="46"/>
      <x:c r="H456" s="46"/>
      <x:c r="I456" s="46"/>
      <x:c r="J456" s="46"/>
      <x:c r="K456" s="46"/>
      <x:c r="L456" s="46"/>
    </x:row>
    <x:row r="457" ht="25" customHeight="1">
      <x:c r="A457" s="46" t="str">
        <x:f>IF(COUNTA(B457:L457)&gt;0,"446",IF(ISNUMBER($G$7),IF(AND($G$7&gt;=1,$G$7&lt;=500,$G$7=INT($G$7)),IF(446&lt;=$G$7,"446",""),""),""))</x:f>
      </x:c>
      <x:c r="B457" s="46"/>
      <x:c r="C457" s="46"/>
      <x:c r="D457" s="46"/>
      <x:c r="E457" s="46"/>
      <x:c r="F457" s="46"/>
      <x:c r="G457" s="46"/>
      <x:c r="H457" s="46"/>
      <x:c r="I457" s="46"/>
      <x:c r="J457" s="46"/>
      <x:c r="K457" s="46"/>
      <x:c r="L457" s="46"/>
    </x:row>
    <x:row r="458" ht="25" customHeight="1">
      <x:c r="A458" s="46" t="str">
        <x:f>IF(COUNTA(B458:L458)&gt;0,"447",IF(ISNUMBER($G$7),IF(AND($G$7&gt;=1,$G$7&lt;=500,$G$7=INT($G$7)),IF(447&lt;=$G$7,"447",""),""),""))</x:f>
      </x:c>
      <x:c r="B458" s="46"/>
      <x:c r="C458" s="46"/>
      <x:c r="D458" s="46"/>
      <x:c r="E458" s="46"/>
      <x:c r="F458" s="46"/>
      <x:c r="G458" s="46"/>
      <x:c r="H458" s="46"/>
      <x:c r="I458" s="46"/>
      <x:c r="J458" s="46"/>
      <x:c r="K458" s="46"/>
      <x:c r="L458" s="46"/>
    </x:row>
    <x:row r="459" ht="25" customHeight="1">
      <x:c r="A459" s="46" t="str">
        <x:f>IF(COUNTA(B459:L459)&gt;0,"448",IF(ISNUMBER($G$7),IF(AND($G$7&gt;=1,$G$7&lt;=500,$G$7=INT($G$7)),IF(448&lt;=$G$7,"448",""),""),""))</x:f>
      </x:c>
      <x:c r="B459" s="46"/>
      <x:c r="C459" s="46"/>
      <x:c r="D459" s="46"/>
      <x:c r="E459" s="46"/>
      <x:c r="F459" s="46"/>
      <x:c r="G459" s="46"/>
      <x:c r="H459" s="46"/>
      <x:c r="I459" s="46"/>
      <x:c r="J459" s="46"/>
      <x:c r="K459" s="46"/>
      <x:c r="L459" s="46"/>
    </x:row>
    <x:row r="460" ht="25" customHeight="1">
      <x:c r="A460" s="46" t="str">
        <x:f>IF(COUNTA(B460:L460)&gt;0,"449",IF(ISNUMBER($G$7),IF(AND($G$7&gt;=1,$G$7&lt;=500,$G$7=INT($G$7)),IF(449&lt;=$G$7,"449",""),""),""))</x:f>
      </x:c>
      <x:c r="B460" s="46"/>
      <x:c r="C460" s="46"/>
      <x:c r="D460" s="46"/>
      <x:c r="E460" s="46"/>
      <x:c r="F460" s="46"/>
      <x:c r="G460" s="46"/>
      <x:c r="H460" s="46"/>
      <x:c r="I460" s="46"/>
      <x:c r="J460" s="46"/>
      <x:c r="K460" s="46"/>
      <x:c r="L460" s="46"/>
    </x:row>
    <x:row r="461" ht="25" customHeight="1">
      <x:c r="A461" s="46" t="str">
        <x:f>IF(COUNTA(B461:L461)&gt;0,"450",IF(ISNUMBER($G$7),IF(AND($G$7&gt;=1,$G$7&lt;=500,$G$7=INT($G$7)),IF(450&lt;=$G$7,"450",""),""),""))</x:f>
      </x:c>
      <x:c r="B461" s="46"/>
      <x:c r="C461" s="46"/>
      <x:c r="D461" s="46"/>
      <x:c r="E461" s="46"/>
      <x:c r="F461" s="46"/>
      <x:c r="G461" s="46"/>
      <x:c r="H461" s="46"/>
      <x:c r="I461" s="46"/>
      <x:c r="J461" s="46"/>
      <x:c r="K461" s="46"/>
      <x:c r="L461" s="46"/>
    </x:row>
    <x:row r="462" ht="25" customHeight="1">
      <x:c r="A462" s="46" t="str">
        <x:f>IF(COUNTA(B462:L462)&gt;0,"451",IF(ISNUMBER($G$7),IF(AND($G$7&gt;=1,$G$7&lt;=500,$G$7=INT($G$7)),IF(451&lt;=$G$7,"451",""),""),""))</x:f>
      </x:c>
      <x:c r="B462" s="46"/>
      <x:c r="C462" s="46"/>
      <x:c r="D462" s="46"/>
      <x:c r="E462" s="46"/>
      <x:c r="F462" s="46"/>
      <x:c r="G462" s="46"/>
      <x:c r="H462" s="46"/>
      <x:c r="I462" s="46"/>
      <x:c r="J462" s="46"/>
      <x:c r="K462" s="46"/>
      <x:c r="L462" s="46"/>
    </x:row>
    <x:row r="463" ht="25" customHeight="1">
      <x:c r="A463" s="46" t="str">
        <x:f>IF(COUNTA(B463:L463)&gt;0,"452",IF(ISNUMBER($G$7),IF(AND($G$7&gt;=1,$G$7&lt;=500,$G$7=INT($G$7)),IF(452&lt;=$G$7,"452",""),""),""))</x:f>
      </x:c>
      <x:c r="B463" s="46"/>
      <x:c r="C463" s="46"/>
      <x:c r="D463" s="46"/>
      <x:c r="E463" s="46"/>
      <x:c r="F463" s="46"/>
      <x:c r="G463" s="46"/>
      <x:c r="H463" s="46"/>
      <x:c r="I463" s="46"/>
      <x:c r="J463" s="46"/>
      <x:c r="K463" s="46"/>
      <x:c r="L463" s="46"/>
    </x:row>
    <x:row r="464" ht="25" customHeight="1">
      <x:c r="A464" s="46" t="str">
        <x:f>IF(COUNTA(B464:L464)&gt;0,"453",IF(ISNUMBER($G$7),IF(AND($G$7&gt;=1,$G$7&lt;=500,$G$7=INT($G$7)),IF(453&lt;=$G$7,"453",""),""),""))</x:f>
      </x:c>
      <x:c r="B464" s="46"/>
      <x:c r="C464" s="46"/>
      <x:c r="D464" s="46"/>
      <x:c r="E464" s="46"/>
      <x:c r="F464" s="46"/>
      <x:c r="G464" s="46"/>
      <x:c r="H464" s="46"/>
      <x:c r="I464" s="46"/>
      <x:c r="J464" s="46"/>
      <x:c r="K464" s="46"/>
      <x:c r="L464" s="46"/>
    </x:row>
    <x:row r="465" ht="25" customHeight="1">
      <x:c r="A465" s="46" t="str">
        <x:f>IF(COUNTA(B465:L465)&gt;0,"454",IF(ISNUMBER($G$7),IF(AND($G$7&gt;=1,$G$7&lt;=500,$G$7=INT($G$7)),IF(454&lt;=$G$7,"454",""),""),""))</x:f>
      </x:c>
      <x:c r="B465" s="46"/>
      <x:c r="C465" s="46"/>
      <x:c r="D465" s="46"/>
      <x:c r="E465" s="46"/>
      <x:c r="F465" s="46"/>
      <x:c r="G465" s="46"/>
      <x:c r="H465" s="46"/>
      <x:c r="I465" s="46"/>
      <x:c r="J465" s="46"/>
      <x:c r="K465" s="46"/>
      <x:c r="L465" s="46"/>
    </x:row>
    <x:row r="466" ht="25" customHeight="1">
      <x:c r="A466" s="46" t="str">
        <x:f>IF(COUNTA(B466:L466)&gt;0,"455",IF(ISNUMBER($G$7),IF(AND($G$7&gt;=1,$G$7&lt;=500,$G$7=INT($G$7)),IF(455&lt;=$G$7,"455",""),""),""))</x:f>
      </x:c>
      <x:c r="B466" s="46"/>
      <x:c r="C466" s="46"/>
      <x:c r="D466" s="46"/>
      <x:c r="E466" s="46"/>
      <x:c r="F466" s="46"/>
      <x:c r="G466" s="46"/>
      <x:c r="H466" s="46"/>
      <x:c r="I466" s="46"/>
      <x:c r="J466" s="46"/>
      <x:c r="K466" s="46"/>
      <x:c r="L466" s="46"/>
    </x:row>
    <x:row r="467" ht="25" customHeight="1">
      <x:c r="A467" s="46" t="str">
        <x:f>IF(COUNTA(B467:L467)&gt;0,"456",IF(ISNUMBER($G$7),IF(AND($G$7&gt;=1,$G$7&lt;=500,$G$7=INT($G$7)),IF(456&lt;=$G$7,"456",""),""),""))</x:f>
      </x:c>
      <x:c r="B467" s="46"/>
      <x:c r="C467" s="46"/>
      <x:c r="D467" s="46"/>
      <x:c r="E467" s="46"/>
      <x:c r="F467" s="46"/>
      <x:c r="G467" s="46"/>
      <x:c r="H467" s="46"/>
      <x:c r="I467" s="46"/>
      <x:c r="J467" s="46"/>
      <x:c r="K467" s="46"/>
      <x:c r="L467" s="46"/>
    </x:row>
    <x:row r="468" ht="25" customHeight="1">
      <x:c r="A468" s="46" t="str">
        <x:f>IF(COUNTA(B468:L468)&gt;0,"457",IF(ISNUMBER($G$7),IF(AND($G$7&gt;=1,$G$7&lt;=500,$G$7=INT($G$7)),IF(457&lt;=$G$7,"457",""),""),""))</x:f>
      </x:c>
      <x:c r="B468" s="46"/>
      <x:c r="C468" s="46"/>
      <x:c r="D468" s="46"/>
      <x:c r="E468" s="46"/>
      <x:c r="F468" s="46"/>
      <x:c r="G468" s="46"/>
      <x:c r="H468" s="46"/>
      <x:c r="I468" s="46"/>
      <x:c r="J468" s="46"/>
      <x:c r="K468" s="46"/>
      <x:c r="L468" s="46"/>
    </x:row>
    <x:row r="469" ht="25" customHeight="1">
      <x:c r="A469" s="46" t="str">
        <x:f>IF(COUNTA(B469:L469)&gt;0,"458",IF(ISNUMBER($G$7),IF(AND($G$7&gt;=1,$G$7&lt;=500,$G$7=INT($G$7)),IF(458&lt;=$G$7,"458",""),""),""))</x:f>
      </x:c>
      <x:c r="B469" s="46"/>
      <x:c r="C469" s="46"/>
      <x:c r="D469" s="46"/>
      <x:c r="E469" s="46"/>
      <x:c r="F469" s="46"/>
      <x:c r="G469" s="46"/>
      <x:c r="H469" s="46"/>
      <x:c r="I469" s="46"/>
      <x:c r="J469" s="46"/>
      <x:c r="K469" s="46"/>
      <x:c r="L469" s="46"/>
    </x:row>
    <x:row r="470" ht="25" customHeight="1">
      <x:c r="A470" s="46" t="str">
        <x:f>IF(COUNTA(B470:L470)&gt;0,"459",IF(ISNUMBER($G$7),IF(AND($G$7&gt;=1,$G$7&lt;=500,$G$7=INT($G$7)),IF(459&lt;=$G$7,"459",""),""),""))</x:f>
      </x:c>
      <x:c r="B470" s="46"/>
      <x:c r="C470" s="46"/>
      <x:c r="D470" s="46"/>
      <x:c r="E470" s="46"/>
      <x:c r="F470" s="46"/>
      <x:c r="G470" s="46"/>
      <x:c r="H470" s="46"/>
      <x:c r="I470" s="46"/>
      <x:c r="J470" s="46"/>
      <x:c r="K470" s="46"/>
      <x:c r="L470" s="46"/>
    </x:row>
    <x:row r="471" ht="25" customHeight="1">
      <x:c r="A471" s="46" t="str">
        <x:f>IF(COUNTA(B471:L471)&gt;0,"460",IF(ISNUMBER($G$7),IF(AND($G$7&gt;=1,$G$7&lt;=500,$G$7=INT($G$7)),IF(460&lt;=$G$7,"460",""),""),""))</x:f>
      </x:c>
      <x:c r="B471" s="46"/>
      <x:c r="C471" s="46"/>
      <x:c r="D471" s="46"/>
      <x:c r="E471" s="46"/>
      <x:c r="F471" s="46"/>
      <x:c r="G471" s="46"/>
      <x:c r="H471" s="46"/>
      <x:c r="I471" s="46"/>
      <x:c r="J471" s="46"/>
      <x:c r="K471" s="46"/>
      <x:c r="L471" s="46"/>
    </x:row>
    <x:row r="472" ht="25" customHeight="1">
      <x:c r="A472" s="46" t="str">
        <x:f>IF(COUNTA(B472:L472)&gt;0,"461",IF(ISNUMBER($G$7),IF(AND($G$7&gt;=1,$G$7&lt;=500,$G$7=INT($G$7)),IF(461&lt;=$G$7,"461",""),""),""))</x:f>
      </x:c>
      <x:c r="B472" s="46"/>
      <x:c r="C472" s="46"/>
      <x:c r="D472" s="46"/>
      <x:c r="E472" s="46"/>
      <x:c r="F472" s="46"/>
      <x:c r="G472" s="46"/>
      <x:c r="H472" s="46"/>
      <x:c r="I472" s="46"/>
      <x:c r="J472" s="46"/>
      <x:c r="K472" s="46"/>
      <x:c r="L472" s="46"/>
    </x:row>
    <x:row r="473" ht="25" customHeight="1">
      <x:c r="A473" s="46" t="str">
        <x:f>IF(COUNTA(B473:L473)&gt;0,"462",IF(ISNUMBER($G$7),IF(AND($G$7&gt;=1,$G$7&lt;=500,$G$7=INT($G$7)),IF(462&lt;=$G$7,"462",""),""),""))</x:f>
      </x:c>
      <x:c r="B473" s="46"/>
      <x:c r="C473" s="46"/>
      <x:c r="D473" s="46"/>
      <x:c r="E473" s="46"/>
      <x:c r="F473" s="46"/>
      <x:c r="G473" s="46"/>
      <x:c r="H473" s="46"/>
      <x:c r="I473" s="46"/>
      <x:c r="J473" s="46"/>
      <x:c r="K473" s="46"/>
      <x:c r="L473" s="46"/>
    </x:row>
    <x:row r="474" ht="25" customHeight="1">
      <x:c r="A474" s="46" t="str">
        <x:f>IF(COUNTA(B474:L474)&gt;0,"463",IF(ISNUMBER($G$7),IF(AND($G$7&gt;=1,$G$7&lt;=500,$G$7=INT($G$7)),IF(463&lt;=$G$7,"463",""),""),""))</x:f>
      </x:c>
      <x:c r="B474" s="46"/>
      <x:c r="C474" s="46"/>
      <x:c r="D474" s="46"/>
      <x:c r="E474" s="46"/>
      <x:c r="F474" s="46"/>
      <x:c r="G474" s="46"/>
      <x:c r="H474" s="46"/>
      <x:c r="I474" s="46"/>
      <x:c r="J474" s="46"/>
      <x:c r="K474" s="46"/>
      <x:c r="L474" s="46"/>
    </x:row>
    <x:row r="475" ht="25" customHeight="1">
      <x:c r="A475" s="46" t="str">
        <x:f>IF(COUNTA(B475:L475)&gt;0,"464",IF(ISNUMBER($G$7),IF(AND($G$7&gt;=1,$G$7&lt;=500,$G$7=INT($G$7)),IF(464&lt;=$G$7,"464",""),""),""))</x:f>
      </x:c>
      <x:c r="B475" s="46"/>
      <x:c r="C475" s="46"/>
      <x:c r="D475" s="46"/>
      <x:c r="E475" s="46"/>
      <x:c r="F475" s="46"/>
      <x:c r="G475" s="46"/>
      <x:c r="H475" s="46"/>
      <x:c r="I475" s="46"/>
      <x:c r="J475" s="46"/>
      <x:c r="K475" s="46"/>
      <x:c r="L475" s="46"/>
    </x:row>
    <x:row r="476" ht="25" customHeight="1">
      <x:c r="A476" s="46" t="str">
        <x:f>IF(COUNTA(B476:L476)&gt;0,"465",IF(ISNUMBER($G$7),IF(AND($G$7&gt;=1,$G$7&lt;=500,$G$7=INT($G$7)),IF(465&lt;=$G$7,"465",""),""),""))</x:f>
      </x:c>
      <x:c r="B476" s="46"/>
      <x:c r="C476" s="46"/>
      <x:c r="D476" s="46"/>
      <x:c r="E476" s="46"/>
      <x:c r="F476" s="46"/>
      <x:c r="G476" s="46"/>
      <x:c r="H476" s="46"/>
      <x:c r="I476" s="46"/>
      <x:c r="J476" s="46"/>
      <x:c r="K476" s="46"/>
      <x:c r="L476" s="46"/>
    </x:row>
    <x:row r="477" ht="25" customHeight="1">
      <x:c r="A477" s="46" t="str">
        <x:f>IF(COUNTA(B477:L477)&gt;0,"466",IF(ISNUMBER($G$7),IF(AND($G$7&gt;=1,$G$7&lt;=500,$G$7=INT($G$7)),IF(466&lt;=$G$7,"466",""),""),""))</x:f>
      </x:c>
      <x:c r="B477" s="46"/>
      <x:c r="C477" s="46"/>
      <x:c r="D477" s="46"/>
      <x:c r="E477" s="46"/>
      <x:c r="F477" s="46"/>
      <x:c r="G477" s="46"/>
      <x:c r="H477" s="46"/>
      <x:c r="I477" s="46"/>
      <x:c r="J477" s="46"/>
      <x:c r="K477" s="46"/>
      <x:c r="L477" s="46"/>
    </x:row>
    <x:row r="478" ht="25" customHeight="1">
      <x:c r="A478" s="46" t="str">
        <x:f>IF(COUNTA(B478:L478)&gt;0,"467",IF(ISNUMBER($G$7),IF(AND($G$7&gt;=1,$G$7&lt;=500,$G$7=INT($G$7)),IF(467&lt;=$G$7,"467",""),""),""))</x:f>
      </x:c>
      <x:c r="B478" s="46"/>
      <x:c r="C478" s="46"/>
      <x:c r="D478" s="46"/>
      <x:c r="E478" s="46"/>
      <x:c r="F478" s="46"/>
      <x:c r="G478" s="46"/>
      <x:c r="H478" s="46"/>
      <x:c r="I478" s="46"/>
      <x:c r="J478" s="46"/>
      <x:c r="K478" s="46"/>
      <x:c r="L478" s="46"/>
    </x:row>
    <x:row r="479" ht="25" customHeight="1">
      <x:c r="A479" s="46" t="str">
        <x:f>IF(COUNTA(B479:L479)&gt;0,"468",IF(ISNUMBER($G$7),IF(AND($G$7&gt;=1,$G$7&lt;=500,$G$7=INT($G$7)),IF(468&lt;=$G$7,"468",""),""),""))</x:f>
      </x:c>
      <x:c r="B479" s="46"/>
      <x:c r="C479" s="46"/>
      <x:c r="D479" s="46"/>
      <x:c r="E479" s="46"/>
      <x:c r="F479" s="46"/>
      <x:c r="G479" s="46"/>
      <x:c r="H479" s="46"/>
      <x:c r="I479" s="46"/>
      <x:c r="J479" s="46"/>
      <x:c r="K479" s="46"/>
      <x:c r="L479" s="46"/>
    </x:row>
    <x:row r="480" ht="25" customHeight="1">
      <x:c r="A480" s="46" t="str">
        <x:f>IF(COUNTA(B480:L480)&gt;0,"469",IF(ISNUMBER($G$7),IF(AND($G$7&gt;=1,$G$7&lt;=500,$G$7=INT($G$7)),IF(469&lt;=$G$7,"469",""),""),""))</x:f>
      </x:c>
      <x:c r="B480" s="46"/>
      <x:c r="C480" s="46"/>
      <x:c r="D480" s="46"/>
      <x:c r="E480" s="46"/>
      <x:c r="F480" s="46"/>
      <x:c r="G480" s="46"/>
      <x:c r="H480" s="46"/>
      <x:c r="I480" s="46"/>
      <x:c r="J480" s="46"/>
      <x:c r="K480" s="46"/>
      <x:c r="L480" s="46"/>
    </x:row>
    <x:row r="481" ht="25" customHeight="1">
      <x:c r="A481" s="46" t="str">
        <x:f>IF(COUNTA(B481:L481)&gt;0,"470",IF(ISNUMBER($G$7),IF(AND($G$7&gt;=1,$G$7&lt;=500,$G$7=INT($G$7)),IF(470&lt;=$G$7,"470",""),""),""))</x:f>
      </x:c>
      <x:c r="B481" s="46"/>
      <x:c r="C481" s="46"/>
      <x:c r="D481" s="46"/>
      <x:c r="E481" s="46"/>
      <x:c r="F481" s="46"/>
      <x:c r="G481" s="46"/>
      <x:c r="H481" s="46"/>
      <x:c r="I481" s="46"/>
      <x:c r="J481" s="46"/>
      <x:c r="K481" s="46"/>
      <x:c r="L481" s="46"/>
    </x:row>
    <x:row r="482" ht="25" customHeight="1">
      <x:c r="A482" s="46" t="str">
        <x:f>IF(COUNTA(B482:L482)&gt;0,"471",IF(ISNUMBER($G$7),IF(AND($G$7&gt;=1,$G$7&lt;=500,$G$7=INT($G$7)),IF(471&lt;=$G$7,"471",""),""),""))</x:f>
      </x:c>
      <x:c r="B482" s="46"/>
      <x:c r="C482" s="46"/>
      <x:c r="D482" s="46"/>
      <x:c r="E482" s="46"/>
      <x:c r="F482" s="46"/>
      <x:c r="G482" s="46"/>
      <x:c r="H482" s="46"/>
      <x:c r="I482" s="46"/>
      <x:c r="J482" s="46"/>
      <x:c r="K482" s="46"/>
      <x:c r="L482" s="46"/>
    </x:row>
    <x:row r="483" ht="25" customHeight="1">
      <x:c r="A483" s="46" t="str">
        <x:f>IF(COUNTA(B483:L483)&gt;0,"472",IF(ISNUMBER($G$7),IF(AND($G$7&gt;=1,$G$7&lt;=500,$G$7=INT($G$7)),IF(472&lt;=$G$7,"472",""),""),""))</x:f>
      </x:c>
      <x:c r="B483" s="46"/>
      <x:c r="C483" s="46"/>
      <x:c r="D483" s="46"/>
      <x:c r="E483" s="46"/>
      <x:c r="F483" s="46"/>
      <x:c r="G483" s="46"/>
      <x:c r="H483" s="46"/>
      <x:c r="I483" s="46"/>
      <x:c r="J483" s="46"/>
      <x:c r="K483" s="46"/>
      <x:c r="L483" s="46"/>
    </x:row>
    <x:row r="484" ht="25" customHeight="1">
      <x:c r="A484" s="46" t="str">
        <x:f>IF(COUNTA(B484:L484)&gt;0,"473",IF(ISNUMBER($G$7),IF(AND($G$7&gt;=1,$G$7&lt;=500,$G$7=INT($G$7)),IF(473&lt;=$G$7,"473",""),""),""))</x:f>
      </x:c>
      <x:c r="B484" s="46"/>
      <x:c r="C484" s="46"/>
      <x:c r="D484" s="46"/>
      <x:c r="E484" s="46"/>
      <x:c r="F484" s="46"/>
      <x:c r="G484" s="46"/>
      <x:c r="H484" s="46"/>
      <x:c r="I484" s="46"/>
      <x:c r="J484" s="46"/>
      <x:c r="K484" s="46"/>
      <x:c r="L484" s="46"/>
    </x:row>
    <x:row r="485" ht="25" customHeight="1">
      <x:c r="A485" s="46" t="str">
        <x:f>IF(COUNTA(B485:L485)&gt;0,"474",IF(ISNUMBER($G$7),IF(AND($G$7&gt;=1,$G$7&lt;=500,$G$7=INT($G$7)),IF(474&lt;=$G$7,"474",""),""),""))</x:f>
      </x:c>
      <x:c r="B485" s="46"/>
      <x:c r="C485" s="46"/>
      <x:c r="D485" s="46"/>
      <x:c r="E485" s="46"/>
      <x:c r="F485" s="46"/>
      <x:c r="G485" s="46"/>
      <x:c r="H485" s="46"/>
      <x:c r="I485" s="46"/>
      <x:c r="J485" s="46"/>
      <x:c r="K485" s="46"/>
      <x:c r="L485" s="46"/>
    </x:row>
    <x:row r="486" ht="25" customHeight="1">
      <x:c r="A486" s="46" t="str">
        <x:f>IF(COUNTA(B486:L486)&gt;0,"475",IF(ISNUMBER($G$7),IF(AND($G$7&gt;=1,$G$7&lt;=500,$G$7=INT($G$7)),IF(475&lt;=$G$7,"475",""),""),""))</x:f>
      </x:c>
      <x:c r="B486" s="46"/>
      <x:c r="C486" s="46"/>
      <x:c r="D486" s="46"/>
      <x:c r="E486" s="46"/>
      <x:c r="F486" s="46"/>
      <x:c r="G486" s="46"/>
      <x:c r="H486" s="46"/>
      <x:c r="I486" s="46"/>
      <x:c r="J486" s="46"/>
      <x:c r="K486" s="46"/>
      <x:c r="L486" s="46"/>
    </x:row>
    <x:row r="487" ht="25" customHeight="1">
      <x:c r="A487" s="46" t="str">
        <x:f>IF(COUNTA(B487:L487)&gt;0,"476",IF(ISNUMBER($G$7),IF(AND($G$7&gt;=1,$G$7&lt;=500,$G$7=INT($G$7)),IF(476&lt;=$G$7,"476",""),""),""))</x:f>
      </x:c>
      <x:c r="B487" s="46"/>
      <x:c r="C487" s="46"/>
      <x:c r="D487" s="46"/>
      <x:c r="E487" s="46"/>
      <x:c r="F487" s="46"/>
      <x:c r="G487" s="46"/>
      <x:c r="H487" s="46"/>
      <x:c r="I487" s="46"/>
      <x:c r="J487" s="46"/>
      <x:c r="K487" s="46"/>
      <x:c r="L487" s="46"/>
    </x:row>
    <x:row r="488" ht="25" customHeight="1">
      <x:c r="A488" s="46" t="str">
        <x:f>IF(COUNTA(B488:L488)&gt;0,"477",IF(ISNUMBER($G$7),IF(AND($G$7&gt;=1,$G$7&lt;=500,$G$7=INT($G$7)),IF(477&lt;=$G$7,"477",""),""),""))</x:f>
      </x:c>
      <x:c r="B488" s="46"/>
      <x:c r="C488" s="46"/>
      <x:c r="D488" s="46"/>
      <x:c r="E488" s="46"/>
      <x:c r="F488" s="46"/>
      <x:c r="G488" s="46"/>
      <x:c r="H488" s="46"/>
      <x:c r="I488" s="46"/>
      <x:c r="J488" s="46"/>
      <x:c r="K488" s="46"/>
      <x:c r="L488" s="46"/>
    </x:row>
    <x:row r="489" ht="25" customHeight="1">
      <x:c r="A489" s="46" t="str">
        <x:f>IF(COUNTA(B489:L489)&gt;0,"478",IF(ISNUMBER($G$7),IF(AND($G$7&gt;=1,$G$7&lt;=500,$G$7=INT($G$7)),IF(478&lt;=$G$7,"478",""),""),""))</x:f>
      </x:c>
      <x:c r="B489" s="46"/>
      <x:c r="C489" s="46"/>
      <x:c r="D489" s="46"/>
      <x:c r="E489" s="46"/>
      <x:c r="F489" s="46"/>
      <x:c r="G489" s="46"/>
      <x:c r="H489" s="46"/>
      <x:c r="I489" s="46"/>
      <x:c r="J489" s="46"/>
      <x:c r="K489" s="46"/>
      <x:c r="L489" s="46"/>
    </x:row>
    <x:row r="490" ht="25" customHeight="1">
      <x:c r="A490" s="46" t="str">
        <x:f>IF(COUNTA(B490:L490)&gt;0,"479",IF(ISNUMBER($G$7),IF(AND($G$7&gt;=1,$G$7&lt;=500,$G$7=INT($G$7)),IF(479&lt;=$G$7,"479",""),""),""))</x:f>
      </x:c>
      <x:c r="B490" s="46"/>
      <x:c r="C490" s="46"/>
      <x:c r="D490" s="46"/>
      <x:c r="E490" s="46"/>
      <x:c r="F490" s="46"/>
      <x:c r="G490" s="46"/>
      <x:c r="H490" s="46"/>
      <x:c r="I490" s="46"/>
      <x:c r="J490" s="46"/>
      <x:c r="K490" s="46"/>
      <x:c r="L490" s="46"/>
    </x:row>
    <x:row r="491" ht="25" customHeight="1">
      <x:c r="A491" s="46" t="str">
        <x:f>IF(COUNTA(B491:L491)&gt;0,"480",IF(ISNUMBER($G$7),IF(AND($G$7&gt;=1,$G$7&lt;=500,$G$7=INT($G$7)),IF(480&lt;=$G$7,"480",""),""),""))</x:f>
      </x:c>
      <x:c r="B491" s="46"/>
      <x:c r="C491" s="46"/>
      <x:c r="D491" s="46"/>
      <x:c r="E491" s="46"/>
      <x:c r="F491" s="46"/>
      <x:c r="G491" s="46"/>
      <x:c r="H491" s="46"/>
      <x:c r="I491" s="46"/>
      <x:c r="J491" s="46"/>
      <x:c r="K491" s="46"/>
      <x:c r="L491" s="46"/>
    </x:row>
    <x:row r="492" ht="25" customHeight="1">
      <x:c r="A492" s="46" t="str">
        <x:f>IF(COUNTA(B492:L492)&gt;0,"481",IF(ISNUMBER($G$7),IF(AND($G$7&gt;=1,$G$7&lt;=500,$G$7=INT($G$7)),IF(481&lt;=$G$7,"481",""),""),""))</x:f>
      </x:c>
      <x:c r="B492" s="46"/>
      <x:c r="C492" s="46"/>
      <x:c r="D492" s="46"/>
      <x:c r="E492" s="46"/>
      <x:c r="F492" s="46"/>
      <x:c r="G492" s="46"/>
      <x:c r="H492" s="46"/>
      <x:c r="I492" s="46"/>
      <x:c r="J492" s="46"/>
      <x:c r="K492" s="46"/>
      <x:c r="L492" s="46"/>
    </x:row>
    <x:row r="493" ht="25" customHeight="1">
      <x:c r="A493" s="46" t="str">
        <x:f>IF(COUNTA(B493:L493)&gt;0,"482",IF(ISNUMBER($G$7),IF(AND($G$7&gt;=1,$G$7&lt;=500,$G$7=INT($G$7)),IF(482&lt;=$G$7,"482",""),""),""))</x:f>
      </x:c>
      <x:c r="B493" s="46"/>
      <x:c r="C493" s="46"/>
      <x:c r="D493" s="46"/>
      <x:c r="E493" s="46"/>
      <x:c r="F493" s="46"/>
      <x:c r="G493" s="46"/>
      <x:c r="H493" s="46"/>
      <x:c r="I493" s="46"/>
      <x:c r="J493" s="46"/>
      <x:c r="K493" s="46"/>
      <x:c r="L493" s="46"/>
    </x:row>
    <x:row r="494" ht="25" customHeight="1">
      <x:c r="A494" s="46" t="str">
        <x:f>IF(COUNTA(B494:L494)&gt;0,"483",IF(ISNUMBER($G$7),IF(AND($G$7&gt;=1,$G$7&lt;=500,$G$7=INT($G$7)),IF(483&lt;=$G$7,"483",""),""),""))</x:f>
      </x:c>
      <x:c r="B494" s="46"/>
      <x:c r="C494" s="46"/>
      <x:c r="D494" s="46"/>
      <x:c r="E494" s="46"/>
      <x:c r="F494" s="46"/>
      <x:c r="G494" s="46"/>
      <x:c r="H494" s="46"/>
      <x:c r="I494" s="46"/>
      <x:c r="J494" s="46"/>
      <x:c r="K494" s="46"/>
      <x:c r="L494" s="46"/>
    </x:row>
    <x:row r="495" ht="25" customHeight="1">
      <x:c r="A495" s="46" t="str">
        <x:f>IF(COUNTA(B495:L495)&gt;0,"484",IF(ISNUMBER($G$7),IF(AND($G$7&gt;=1,$G$7&lt;=500,$G$7=INT($G$7)),IF(484&lt;=$G$7,"484",""),""),""))</x:f>
      </x:c>
      <x:c r="B495" s="46"/>
      <x:c r="C495" s="46"/>
      <x:c r="D495" s="46"/>
      <x:c r="E495" s="46"/>
      <x:c r="F495" s="46"/>
      <x:c r="G495" s="46"/>
      <x:c r="H495" s="46"/>
      <x:c r="I495" s="46"/>
      <x:c r="J495" s="46"/>
      <x:c r="K495" s="46"/>
      <x:c r="L495" s="46"/>
    </x:row>
    <x:row r="496" ht="25" customHeight="1">
      <x:c r="A496" s="46" t="str">
        <x:f>IF(COUNTA(B496:L496)&gt;0,"485",IF(ISNUMBER($G$7),IF(AND($G$7&gt;=1,$G$7&lt;=500,$G$7=INT($G$7)),IF(485&lt;=$G$7,"485",""),""),""))</x:f>
      </x:c>
      <x:c r="B496" s="46"/>
      <x:c r="C496" s="46"/>
      <x:c r="D496" s="46"/>
      <x:c r="E496" s="46"/>
      <x:c r="F496" s="46"/>
      <x:c r="G496" s="46"/>
      <x:c r="H496" s="46"/>
      <x:c r="I496" s="46"/>
      <x:c r="J496" s="46"/>
      <x:c r="K496" s="46"/>
      <x:c r="L496" s="46"/>
    </x:row>
    <x:row r="497" ht="25" customHeight="1">
      <x:c r="A497" s="46" t="str">
        <x:f>IF(COUNTA(B497:L497)&gt;0,"486",IF(ISNUMBER($G$7),IF(AND($G$7&gt;=1,$G$7&lt;=500,$G$7=INT($G$7)),IF(486&lt;=$G$7,"486",""),""),""))</x:f>
      </x:c>
      <x:c r="B497" s="46"/>
      <x:c r="C497" s="46"/>
      <x:c r="D497" s="46"/>
      <x:c r="E497" s="46"/>
      <x:c r="F497" s="46"/>
      <x:c r="G497" s="46"/>
      <x:c r="H497" s="46"/>
      <x:c r="I497" s="46"/>
      <x:c r="J497" s="46"/>
      <x:c r="K497" s="46"/>
      <x:c r="L497" s="46"/>
    </x:row>
    <x:row r="498" ht="25" customHeight="1">
      <x:c r="A498" s="46" t="str">
        <x:f>IF(COUNTA(B498:L498)&gt;0,"487",IF(ISNUMBER($G$7),IF(AND($G$7&gt;=1,$G$7&lt;=500,$G$7=INT($G$7)),IF(487&lt;=$G$7,"487",""),""),""))</x:f>
      </x:c>
      <x:c r="B498" s="46"/>
      <x:c r="C498" s="46"/>
      <x:c r="D498" s="46"/>
      <x:c r="E498" s="46"/>
      <x:c r="F498" s="46"/>
      <x:c r="G498" s="46"/>
      <x:c r="H498" s="46"/>
      <x:c r="I498" s="46"/>
      <x:c r="J498" s="46"/>
      <x:c r="K498" s="46"/>
      <x:c r="L498" s="46"/>
    </x:row>
    <x:row r="499" ht="25" customHeight="1">
      <x:c r="A499" s="46" t="str">
        <x:f>IF(COUNTA(B499:L499)&gt;0,"488",IF(ISNUMBER($G$7),IF(AND($G$7&gt;=1,$G$7&lt;=500,$G$7=INT($G$7)),IF(488&lt;=$G$7,"488",""),""),""))</x:f>
      </x:c>
      <x:c r="B499" s="46"/>
      <x:c r="C499" s="46"/>
      <x:c r="D499" s="46"/>
      <x:c r="E499" s="46"/>
      <x:c r="F499" s="46"/>
      <x:c r="G499" s="46"/>
      <x:c r="H499" s="46"/>
      <x:c r="I499" s="46"/>
      <x:c r="J499" s="46"/>
      <x:c r="K499" s="46"/>
      <x:c r="L499" s="46"/>
    </x:row>
    <x:row r="500" ht="25" customHeight="1">
      <x:c r="A500" s="46" t="str">
        <x:f>IF(COUNTA(B500:L500)&gt;0,"489",IF(ISNUMBER($G$7),IF(AND($G$7&gt;=1,$G$7&lt;=500,$G$7=INT($G$7)),IF(489&lt;=$G$7,"489",""),""),""))</x:f>
      </x:c>
      <x:c r="B500" s="46"/>
      <x:c r="C500" s="46"/>
      <x:c r="D500" s="46"/>
      <x:c r="E500" s="46"/>
      <x:c r="F500" s="46"/>
      <x:c r="G500" s="46"/>
      <x:c r="H500" s="46"/>
      <x:c r="I500" s="46"/>
      <x:c r="J500" s="46"/>
      <x:c r="K500" s="46"/>
      <x:c r="L500" s="46"/>
    </x:row>
    <x:row r="501" ht="25" customHeight="1">
      <x:c r="A501" s="46" t="str">
        <x:f>IF(COUNTA(B501:L501)&gt;0,"490",IF(ISNUMBER($G$7),IF(AND($G$7&gt;=1,$G$7&lt;=500,$G$7=INT($G$7)),IF(490&lt;=$G$7,"490",""),""),""))</x:f>
      </x:c>
      <x:c r="B501" s="46"/>
      <x:c r="C501" s="46"/>
      <x:c r="D501" s="46"/>
      <x:c r="E501" s="46"/>
      <x:c r="F501" s="46"/>
      <x:c r="G501" s="46"/>
      <x:c r="H501" s="46"/>
      <x:c r="I501" s="46"/>
      <x:c r="J501" s="46"/>
      <x:c r="K501" s="46"/>
      <x:c r="L501" s="46"/>
    </x:row>
    <x:row r="502" ht="25" customHeight="1">
      <x:c r="A502" s="46" t="str">
        <x:f>IF(COUNTA(B502:L502)&gt;0,"491",IF(ISNUMBER($G$7),IF(AND($G$7&gt;=1,$G$7&lt;=500,$G$7=INT($G$7)),IF(491&lt;=$G$7,"491",""),""),""))</x:f>
      </x:c>
      <x:c r="B502" s="46"/>
      <x:c r="C502" s="46"/>
      <x:c r="D502" s="46"/>
      <x:c r="E502" s="46"/>
      <x:c r="F502" s="46"/>
      <x:c r="G502" s="46"/>
      <x:c r="H502" s="46"/>
      <x:c r="I502" s="46"/>
      <x:c r="J502" s="46"/>
      <x:c r="K502" s="46"/>
      <x:c r="L502" s="46"/>
    </x:row>
    <x:row r="503" ht="25" customHeight="1">
      <x:c r="A503" s="46" t="str">
        <x:f>IF(COUNTA(B503:L503)&gt;0,"492",IF(ISNUMBER($G$7),IF(AND($G$7&gt;=1,$G$7&lt;=500,$G$7=INT($G$7)),IF(492&lt;=$G$7,"492",""),""),""))</x:f>
      </x:c>
      <x:c r="B503" s="46"/>
      <x:c r="C503" s="46"/>
      <x:c r="D503" s="46"/>
      <x:c r="E503" s="46"/>
      <x:c r="F503" s="46"/>
      <x:c r="G503" s="46"/>
      <x:c r="H503" s="46"/>
      <x:c r="I503" s="46"/>
      <x:c r="J503" s="46"/>
      <x:c r="K503" s="46"/>
      <x:c r="L503" s="46"/>
    </x:row>
    <x:row r="504" ht="25" customHeight="1">
      <x:c r="A504" s="46" t="str">
        <x:f>IF(COUNTA(B504:L504)&gt;0,"493",IF(ISNUMBER($G$7),IF(AND($G$7&gt;=1,$G$7&lt;=500,$G$7=INT($G$7)),IF(493&lt;=$G$7,"493",""),""),""))</x:f>
      </x:c>
      <x:c r="B504" s="46"/>
      <x:c r="C504" s="46"/>
      <x:c r="D504" s="46"/>
      <x:c r="E504" s="46"/>
      <x:c r="F504" s="46"/>
      <x:c r="G504" s="46"/>
      <x:c r="H504" s="46"/>
      <x:c r="I504" s="46"/>
      <x:c r="J504" s="46"/>
      <x:c r="K504" s="46"/>
      <x:c r="L504" s="46"/>
    </x:row>
    <x:row r="505" ht="25" customHeight="1">
      <x:c r="A505" s="46" t="str">
        <x:f>IF(COUNTA(B505:L505)&gt;0,"494",IF(ISNUMBER($G$7),IF(AND($G$7&gt;=1,$G$7&lt;=500,$G$7=INT($G$7)),IF(494&lt;=$G$7,"494",""),""),""))</x:f>
      </x:c>
      <x:c r="B505" s="46"/>
      <x:c r="C505" s="46"/>
      <x:c r="D505" s="46"/>
      <x:c r="E505" s="46"/>
      <x:c r="F505" s="46"/>
      <x:c r="G505" s="46"/>
      <x:c r="H505" s="46"/>
      <x:c r="I505" s="46"/>
      <x:c r="J505" s="46"/>
      <x:c r="K505" s="46"/>
      <x:c r="L505" s="46"/>
    </x:row>
    <x:row r="506" ht="25" customHeight="1">
      <x:c r="A506" s="46" t="str">
        <x:f>IF(COUNTA(B506:L506)&gt;0,"495",IF(ISNUMBER($G$7),IF(AND($G$7&gt;=1,$G$7&lt;=500,$G$7=INT($G$7)),IF(495&lt;=$G$7,"495",""),""),""))</x:f>
      </x:c>
      <x:c r="B506" s="46"/>
      <x:c r="C506" s="46"/>
      <x:c r="D506" s="46"/>
      <x:c r="E506" s="46"/>
      <x:c r="F506" s="46"/>
      <x:c r="G506" s="46"/>
      <x:c r="H506" s="46"/>
      <x:c r="I506" s="46"/>
      <x:c r="J506" s="46"/>
      <x:c r="K506" s="46"/>
      <x:c r="L506" s="46"/>
    </x:row>
    <x:row r="507" ht="25" customHeight="1">
      <x:c r="A507" s="46" t="str">
        <x:f>IF(COUNTA(B507:L507)&gt;0,"496",IF(ISNUMBER($G$7),IF(AND($G$7&gt;=1,$G$7&lt;=500,$G$7=INT($G$7)),IF(496&lt;=$G$7,"496",""),""),""))</x:f>
      </x:c>
      <x:c r="B507" s="46"/>
      <x:c r="C507" s="46"/>
      <x:c r="D507" s="46"/>
      <x:c r="E507" s="46"/>
      <x:c r="F507" s="46"/>
      <x:c r="G507" s="46"/>
      <x:c r="H507" s="46"/>
      <x:c r="I507" s="46"/>
      <x:c r="J507" s="46"/>
      <x:c r="K507" s="46"/>
      <x:c r="L507" s="46"/>
    </x:row>
    <x:row r="508" ht="25" customHeight="1">
      <x:c r="A508" s="46" t="str">
        <x:f>IF(COUNTA(B508:L508)&gt;0,"497",IF(ISNUMBER($G$7),IF(AND($G$7&gt;=1,$G$7&lt;=500,$G$7=INT($G$7)),IF(497&lt;=$G$7,"497",""),""),""))</x:f>
      </x:c>
      <x:c r="B508" s="46"/>
      <x:c r="C508" s="46"/>
      <x:c r="D508" s="46"/>
      <x:c r="E508" s="46"/>
      <x:c r="F508" s="46"/>
      <x:c r="G508" s="46"/>
      <x:c r="H508" s="46"/>
      <x:c r="I508" s="46"/>
      <x:c r="J508" s="46"/>
      <x:c r="K508" s="46"/>
      <x:c r="L508" s="46"/>
    </x:row>
    <x:row r="509" ht="25" customHeight="1">
      <x:c r="A509" s="46" t="str">
        <x:f>IF(COUNTA(B509:L509)&gt;0,"498",IF(ISNUMBER($G$7),IF(AND($G$7&gt;=1,$G$7&lt;=500,$G$7=INT($G$7)),IF(498&lt;=$G$7,"498",""),""),""))</x:f>
      </x:c>
      <x:c r="B509" s="46"/>
      <x:c r="C509" s="46"/>
      <x:c r="D509" s="46"/>
      <x:c r="E509" s="46"/>
      <x:c r="F509" s="46"/>
      <x:c r="G509" s="46"/>
      <x:c r="H509" s="46"/>
      <x:c r="I509" s="46"/>
      <x:c r="J509" s="46"/>
      <x:c r="K509" s="46"/>
      <x:c r="L509" s="46"/>
    </x:row>
    <x:row r="510" ht="25" customHeight="1">
      <x:c r="A510" s="46" t="str">
        <x:f>IF(COUNTA(B510:L510)&gt;0,"499",IF(ISNUMBER($G$7),IF(AND($G$7&gt;=1,$G$7&lt;=500,$G$7=INT($G$7)),IF(499&lt;=$G$7,"499",""),""),""))</x:f>
      </x:c>
      <x:c r="B510" s="46"/>
      <x:c r="C510" s="46"/>
      <x:c r="D510" s="46"/>
      <x:c r="E510" s="46"/>
      <x:c r="F510" s="46"/>
      <x:c r="G510" s="46"/>
      <x:c r="H510" s="46"/>
      <x:c r="I510" s="46"/>
      <x:c r="J510" s="46"/>
      <x:c r="K510" s="46"/>
      <x:c r="L510" s="46"/>
    </x:row>
    <x:row r="511" ht="25" customHeight="1">
      <x:c r="A511" s="46" t="str">
        <x:f>IF(COUNTA(B511:L511)&gt;0,"500",IF(ISNUMBER($G$7),IF(AND($G$7&gt;=1,$G$7&lt;=500,$G$7=INT($G$7)),IF(500&lt;=$G$7,"500",""),""),""))</x:f>
      </x:c>
      <x:c r="B511" s="46"/>
      <x:c r="C511" s="46"/>
      <x:c r="D511" s="46"/>
      <x:c r="E511" s="46"/>
      <x:c r="F511" s="46"/>
      <x:c r="G511" s="46"/>
      <x:c r="H511" s="46"/>
      <x:c r="I511" s="46"/>
      <x:c r="J511" s="46"/>
      <x:c r="K511" s="46"/>
      <x:c r="L511" s="46"/>
    </x:row>
  </x:sheetData>
  <x:mergeCells>
    <x:mergeCell ref="I1:L2"/>
    <x:mergeCell ref="A4:L4"/>
    <x:mergeCell ref="A5:L5"/>
    <x:mergeCell ref="B7:D7"/>
    <x:mergeCell ref="H7:L7"/>
    <x:mergeCell ref="G8:L8"/>
    <x:mergeCell ref="A9:L9"/>
    <x:mergeCell ref="A10:E10"/>
    <x:mergeCell ref="F10:H10"/>
    <x:mergeCell ref="I10:K10"/>
  </x:mergeCells>
  <x:conditionalFormatting sqref="G8:L8">
    <x:cfRule type="containsText" dxfId="5" priority="1" operator="containsText" text="Skriv et heltall"/>
  </x:conditionalFormatting>
  <x:conditionalFormatting sqref="A12:L511">
    <x:cfRule type="expression" dxfId="6" priority="2">
      <x:formula>OR($A12&lt;&gt;"",COUNTA($B12:$L12)&gt;0)</x:formula>
    </x:cfRule>
    <x:cfRule type="expression" dxfId="8" priority="4">
      <x:formula>AND(OR($A12&lt;&gt;"",COUNTA($B12:$L12)&gt;0),MOD(ROW()-12,2)=0)</x:formula>
    </x:cfRule>
    <x:cfRule type="expression" dxfId="9" priority="5">
      <x:formula>AND(ISNUMBER($G$7),ROW()-11&gt;$G$7,COUNTA($B12:$L12)&gt;0)</x:formula>
    </x:cfRule>
  </x:conditionalFormatting>
  <x:conditionalFormatting sqref="A12:A511">
    <x:cfRule type="expression" dxfId="7" priority="3">
      <x:formula>AND($A12&lt;&gt;"",COUNTIFS($A$12:$A$511,$A12)&gt;1)</x:formula>
    </x:cfRule>
  </x:conditionalFormatting>
  <x:dataValidations count="1">
    <x:dataValidation type="list" errorStyle="stop" showInputMessage="1" showErrorMessage="1" errorTitle="Ugyldig antall" error="Skriv et heltall fra 1 til 500." promptTitle="Antall leiligheter" prompt="Velg eller skriv et heltall fra 1 til 500, for eksempel 30 eller 45." sqref="G7">
      <x:formula1>INDIRECT("'Veiledning'!$H$5:$H$504")</x:formula1>
    </x:dataValidation>
  </x:dataValidations>
  <x:pageMargins left="0.7" right="0.7" top="0.75" bottom="0.75" header="0.3" footer="0.3"/>
  <x:drawing xmlns:r="http://schemas.openxmlformats.org/officeDocument/2006/relationships" r:id="R66db352866ac4c6a"/>
</x:worksheet>
</file>